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hisWorkbook"/>
  <workbookProtection workbookAlgorithmName="SHA-512" workbookHashValue="8yjUxUGq/nUy73FlPN4PRrpo9TKjpyICIPUZfhwhz5dBvYfgtmBm/3iF1SvykItcrcVOzcX8yBqunzEsw7OXow==" workbookSaltValue="P6v7rUBk3hs67XgSTfH09w==" workbookSpinCount="100000" lockStructure="1"/>
  <bookViews>
    <workbookView xWindow="0" yWindow="0" windowWidth="24000" windowHeight="9840" tabRatio="679" activeTab="3"/>
  </bookViews>
  <sheets>
    <sheet name="خانه" sheetId="8" r:id="rId1"/>
    <sheet name="مشخصات" sheetId="9" r:id="rId2"/>
    <sheet name="هزینه‌های ثابت" sheetId="1" r:id="rId3"/>
    <sheet name="هزینه‌های جاری" sheetId="2" r:id="rId4"/>
    <sheet name="سرمایه‌گذاری طرح" sheetId="4" r:id="rId5"/>
    <sheet name="درآمد و میزان فروش" sheetId="5" r:id="rId6"/>
    <sheet name="صورت سود و زیان" sheetId="6" r:id="rId7"/>
    <sheet name="شاخص‌های سودآوری و عملکردی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6" l="1"/>
  <c r="G40" i="1" l="1"/>
  <c r="F8" i="5" l="1"/>
  <c r="F4" i="5"/>
  <c r="F5" i="5"/>
  <c r="F6" i="5"/>
  <c r="F7" i="5"/>
  <c r="E27" i="2"/>
  <c r="G27" i="2" s="1"/>
  <c r="G21" i="2"/>
  <c r="H21" i="2"/>
  <c r="G45" i="2"/>
  <c r="G47" i="2"/>
  <c r="G48" i="2"/>
  <c r="G49" i="2"/>
  <c r="G50" i="2"/>
  <c r="G51" i="2"/>
  <c r="G52" i="2"/>
  <c r="G53" i="2"/>
  <c r="H18" i="2"/>
  <c r="H17" i="2"/>
  <c r="H19" i="2"/>
  <c r="H20" i="2"/>
  <c r="H22" i="2"/>
  <c r="H16" i="2"/>
  <c r="G18" i="2"/>
  <c r="G19" i="2"/>
  <c r="G20" i="2"/>
  <c r="G22" i="2"/>
  <c r="G17" i="2"/>
  <c r="G16" i="2"/>
  <c r="G4" i="2"/>
  <c r="G5" i="2"/>
  <c r="G6" i="2"/>
  <c r="G7" i="2"/>
  <c r="G8" i="2"/>
  <c r="G9" i="2"/>
  <c r="G10" i="2"/>
  <c r="G11" i="2"/>
  <c r="G12" i="2"/>
  <c r="G3" i="2"/>
  <c r="E83" i="1"/>
  <c r="E48" i="1"/>
  <c r="G37" i="1"/>
  <c r="G36" i="1"/>
  <c r="G35" i="1"/>
  <c r="G34" i="1"/>
  <c r="G33" i="1"/>
  <c r="G28" i="1"/>
  <c r="G27" i="1"/>
  <c r="G26" i="1"/>
  <c r="G25" i="1"/>
  <c r="G24" i="1"/>
  <c r="H23" i="2" l="1"/>
  <c r="G24" i="2" s="1"/>
  <c r="G30" i="1"/>
  <c r="H11" i="7"/>
  <c r="D11" i="7" s="1"/>
  <c r="F11" i="7" l="1"/>
  <c r="G16" i="1"/>
  <c r="D4" i="6" l="1"/>
  <c r="D12" i="6" s="1"/>
  <c r="H9" i="7" s="1"/>
  <c r="F9" i="7" s="1"/>
  <c r="F3" i="5"/>
  <c r="E17" i="4"/>
  <c r="G46" i="2"/>
  <c r="G54" i="2"/>
  <c r="E60" i="2" s="1"/>
  <c r="D9" i="7" l="1"/>
  <c r="H6" i="7"/>
  <c r="D8" i="6"/>
  <c r="E5" i="4"/>
  <c r="G5" i="4" s="1"/>
  <c r="G13" i="2"/>
  <c r="E57" i="2" s="1"/>
  <c r="E72" i="1"/>
  <c r="E85" i="1" s="1"/>
  <c r="E62" i="1"/>
  <c r="G53" i="1"/>
  <c r="G51" i="1"/>
  <c r="G54" i="1" s="1"/>
  <c r="E82" i="1" s="1"/>
  <c r="E31" i="2" s="1"/>
  <c r="E32" i="2"/>
  <c r="G39" i="1"/>
  <c r="G38" i="1"/>
  <c r="E80" i="1" s="1"/>
  <c r="E30" i="2" s="1"/>
  <c r="G29" i="1"/>
  <c r="E79" i="1" s="1"/>
  <c r="E29" i="2" s="1"/>
  <c r="G23" i="1"/>
  <c r="G19" i="1"/>
  <c r="G18" i="1"/>
  <c r="G17" i="1"/>
  <c r="G11" i="1"/>
  <c r="G10" i="1"/>
  <c r="G9" i="1"/>
  <c r="G8" i="1"/>
  <c r="G7" i="1"/>
  <c r="F3" i="1"/>
  <c r="E76" i="1" s="1"/>
  <c r="F6" i="7" l="1"/>
  <c r="D6" i="7"/>
  <c r="E3" i="4"/>
  <c r="G3" i="4" s="1"/>
  <c r="E40" i="2"/>
  <c r="G40" i="2" s="1"/>
  <c r="G31" i="2"/>
  <c r="G30" i="2"/>
  <c r="E39" i="2"/>
  <c r="G39" i="2" s="1"/>
  <c r="E38" i="2"/>
  <c r="G38" i="2" s="1"/>
  <c r="G29" i="2"/>
  <c r="E41" i="2"/>
  <c r="G41" i="2" s="1"/>
  <c r="G32" i="2"/>
  <c r="E81" i="1"/>
  <c r="E28" i="2" s="1"/>
  <c r="G28" i="2" s="1"/>
  <c r="G20" i="1"/>
  <c r="E78" i="1" s="1"/>
  <c r="G12" i="1"/>
  <c r="E77" i="1" s="1"/>
  <c r="E84" i="1" s="1"/>
  <c r="H4" i="7" l="1"/>
  <c r="D6" i="6"/>
  <c r="E37" i="2"/>
  <c r="G37" i="2" s="1"/>
  <c r="E86" i="1"/>
  <c r="E36" i="2"/>
  <c r="G36" i="2" s="1"/>
  <c r="D4" i="7" l="1"/>
  <c r="F4" i="7"/>
  <c r="G42" i="2"/>
  <c r="E62" i="2" s="1"/>
  <c r="H7" i="7" s="1"/>
  <c r="D7" i="7" s="1"/>
  <c r="E11" i="4"/>
  <c r="G33" i="2"/>
  <c r="E59" i="2" s="1"/>
  <c r="E58" i="2"/>
  <c r="H5" i="7" s="1"/>
  <c r="F5" i="7" l="1"/>
  <c r="D5" i="7"/>
  <c r="D13" i="6"/>
  <c r="E6" i="4"/>
  <c r="G6" i="4" s="1"/>
  <c r="F7" i="7"/>
  <c r="H8" i="7"/>
  <c r="E61" i="2"/>
  <c r="H10" i="7" s="1"/>
  <c r="E7" i="4"/>
  <c r="G7" i="4" s="1"/>
  <c r="D14" i="6"/>
  <c r="D7" i="6"/>
  <c r="D9" i="6" s="1"/>
  <c r="D10" i="6" s="1"/>
  <c r="E4" i="4"/>
  <c r="G4" i="4" s="1"/>
  <c r="E63" i="2" l="1"/>
  <c r="D15" i="6"/>
  <c r="D16" i="6" s="1"/>
  <c r="D19" i="6" s="1"/>
  <c r="F10" i="7"/>
  <c r="D10" i="7"/>
  <c r="F8" i="7"/>
  <c r="D8" i="7"/>
  <c r="H12" i="7"/>
  <c r="G8" i="4"/>
  <c r="E12" i="4" s="1"/>
  <c r="E13" i="4" s="1"/>
  <c r="D20" i="6" l="1"/>
  <c r="D21" i="6" s="1"/>
  <c r="D16" i="7" s="1"/>
  <c r="E16" i="7" s="1"/>
  <c r="F16" i="7" s="1"/>
  <c r="D12" i="7"/>
  <c r="F12" i="7"/>
  <c r="F17" i="4"/>
  <c r="E21" i="4" s="1"/>
  <c r="F16" i="4"/>
  <c r="G16" i="7" l="1"/>
  <c r="H16" i="7" s="1"/>
</calcChain>
</file>

<file path=xl/sharedStrings.xml><?xml version="1.0" encoding="utf-8"?>
<sst xmlns="http://schemas.openxmlformats.org/spreadsheetml/2006/main" count="254" uniqueCount="133">
  <si>
    <t>متراژ (مترمربع)</t>
  </si>
  <si>
    <t>هزینه واحد (میلیون ریال)</t>
  </si>
  <si>
    <t>هزینه کل (میلیون ریال)</t>
  </si>
  <si>
    <t>زمین</t>
  </si>
  <si>
    <t>ردیف</t>
  </si>
  <si>
    <t xml:space="preserve">شرح </t>
  </si>
  <si>
    <t>مقدار (مترمربع)</t>
  </si>
  <si>
    <t>تسطیح و خاکبرداری</t>
  </si>
  <si>
    <t>دیوار کشی</t>
  </si>
  <si>
    <t>خیابان کشی</t>
  </si>
  <si>
    <t>پارکینگ و فضای سبز</t>
  </si>
  <si>
    <t>محوطه‌سازی</t>
  </si>
  <si>
    <t>شرح</t>
  </si>
  <si>
    <t>زیربنا (مترمربع)</t>
  </si>
  <si>
    <t>نگهبانی</t>
  </si>
  <si>
    <t>رفاه</t>
  </si>
  <si>
    <t>تأسیسات</t>
  </si>
  <si>
    <t>جمع کل (میلیون ریال)</t>
  </si>
  <si>
    <t>ساختمان</t>
  </si>
  <si>
    <t>تعداد</t>
  </si>
  <si>
    <t xml:space="preserve"> تجهیزات عمومی</t>
  </si>
  <si>
    <t xml:space="preserve"> تجهیزات اختصاصی</t>
  </si>
  <si>
    <t>حق انشعاب آب و لوله کشی</t>
  </si>
  <si>
    <t>کابل و تابلوهای برق</t>
  </si>
  <si>
    <t>حق انشعاب برق 3 فاز و 5 فاز</t>
  </si>
  <si>
    <t xml:space="preserve"> وسایل نقلیه</t>
  </si>
  <si>
    <t>میز و صندلی اداری</t>
  </si>
  <si>
    <t>خط تلفن و دستگاه  Fax</t>
  </si>
  <si>
    <t>  تأسیسات اداری</t>
  </si>
  <si>
    <t>تأسیس و ثبت شرکت و دریافت مجوزها</t>
  </si>
  <si>
    <t>هزینه تهیه طرح ، مشاوره ، اخذ مجوزها و ثبت تسهیلات</t>
  </si>
  <si>
    <t xml:space="preserve">تهیه نقشه های ساختمانی و طرح جانمائی </t>
  </si>
  <si>
    <t>آموزش</t>
  </si>
  <si>
    <t xml:space="preserve"> هزینه‌های قبل از بهره‌برداری</t>
  </si>
  <si>
    <t>تجهیزات عمومی</t>
  </si>
  <si>
    <t>تجهیزات اختصاصی</t>
  </si>
  <si>
    <t>وسایل نقلیه</t>
  </si>
  <si>
    <t>تأسیسات اداری</t>
  </si>
  <si>
    <t>هزینه‌های قبل از بهره‌برداری</t>
  </si>
  <si>
    <t xml:space="preserve">جمع کل هزینه های ثابت </t>
  </si>
  <si>
    <t>هزینه‌های پیش‌بینی نشده (معادل حداکثر 5٪ اقلام فوق)</t>
  </si>
  <si>
    <t>هزینه‌های ثابت</t>
  </si>
  <si>
    <t>مصرف سالانه</t>
  </si>
  <si>
    <t xml:space="preserve"> اقلام مصرفی و نهاده‌های تولید</t>
  </si>
  <si>
    <t>تعداد – نفر</t>
  </si>
  <si>
    <t>حقوق ماهانه (میلیون ریال)</t>
  </si>
  <si>
    <t>23٪ درصد سهم بیمه کارفرما</t>
  </si>
  <si>
    <t xml:space="preserve"> حقوق و دستمزد</t>
  </si>
  <si>
    <t>نرخ</t>
  </si>
  <si>
    <t>ساختمان و محوطه سازی</t>
  </si>
  <si>
    <t>آب</t>
  </si>
  <si>
    <t>برق</t>
  </si>
  <si>
    <t>گاز</t>
  </si>
  <si>
    <t>تلفن</t>
  </si>
  <si>
    <t>اجاره</t>
  </si>
  <si>
    <t>هزینه نگهداری و تعمیرات</t>
  </si>
  <si>
    <t>هزینه استهلاک</t>
  </si>
  <si>
    <t>اقلام مصرفی و نهاده‌های تولید</t>
  </si>
  <si>
    <t>حقوق و دستمزد</t>
  </si>
  <si>
    <t>سوخت و انرژی</t>
  </si>
  <si>
    <t xml:space="preserve">جمع کل هزینه های جاری </t>
  </si>
  <si>
    <t>هزینه‌های جاری</t>
  </si>
  <si>
    <t>درصد</t>
  </si>
  <si>
    <t>مدت زمان (ماه)</t>
  </si>
  <si>
    <t>استهلاک</t>
  </si>
  <si>
    <t>نگهداری و تعمیرات</t>
  </si>
  <si>
    <t>جمع کل سرمایه‌ در گردش (میلیون ریال)</t>
  </si>
  <si>
    <t>سرمایه در گردش</t>
  </si>
  <si>
    <t>سرمایه‌گذاری ثابت</t>
  </si>
  <si>
    <t>سرمایه‌گذاری طرح</t>
  </si>
  <si>
    <t xml:space="preserve">جمع کل سرمایه‌‌گذاری طرح </t>
  </si>
  <si>
    <t>محل تأمین مالی</t>
  </si>
  <si>
    <t>درصد تأمین مالی</t>
  </si>
  <si>
    <t>میزان تأمین مالی</t>
  </si>
  <si>
    <t>آورده شخصی</t>
  </si>
  <si>
    <t>تسهیلات بانکی</t>
  </si>
  <si>
    <t>مجموع سرمایه‌گذاری طرح</t>
  </si>
  <si>
    <t>تأمین مالی طرح</t>
  </si>
  <si>
    <t>عنوان</t>
  </si>
  <si>
    <t>میزان</t>
  </si>
  <si>
    <t>مؤسسه تأمین‌کننده</t>
  </si>
  <si>
    <t>نرخ بهره (سالانه)</t>
  </si>
  <si>
    <t>میزان پرداختی هر قسط</t>
  </si>
  <si>
    <t>تعداد اقساط</t>
  </si>
  <si>
    <t>سررسید تسهیلات</t>
  </si>
  <si>
    <t>هزینه در دوره مورد بررسی</t>
  </si>
  <si>
    <t>شرح کالا/خدمات</t>
  </si>
  <si>
    <t>ارزش واحد (میلیون ریال)</t>
  </si>
  <si>
    <t>ارزش کل (میلیون ریال)</t>
  </si>
  <si>
    <t>مقدار فروش</t>
  </si>
  <si>
    <t>درآمد و میزان فروش:</t>
  </si>
  <si>
    <t xml:space="preserve"> درآمد</t>
  </si>
  <si>
    <t>هزینه‌های تولید و خدمات:</t>
  </si>
  <si>
    <t>بهای تمام شده کالا و خدمات فروش رفته (جمع مقادیر بالا)</t>
  </si>
  <si>
    <t>سود ناخالص</t>
  </si>
  <si>
    <t>هزینه‌های عملیاتی:</t>
  </si>
  <si>
    <t>مجموع هزینه‌های عملیاتی (جمع مقادیر بالا)</t>
  </si>
  <si>
    <t>سود عملیاتی</t>
  </si>
  <si>
    <t xml:space="preserve">میزان تسهیلات بانکی در دوره مورد بررسی </t>
  </si>
  <si>
    <t xml:space="preserve">سود قبل از کسر مالیات </t>
  </si>
  <si>
    <t>سود خالص</t>
  </si>
  <si>
    <t>هزینه‌های مالی:</t>
  </si>
  <si>
    <t>دوره پرداخت هر قسط (ماه)</t>
  </si>
  <si>
    <t>مالیات(25 درصد)</t>
  </si>
  <si>
    <t xml:space="preserve">هزینه متغیر </t>
  </si>
  <si>
    <t>هزینه ثابت</t>
  </si>
  <si>
    <t>هزینه تعمیر و نگهداری</t>
  </si>
  <si>
    <t>هزینه های اداری و فروش</t>
  </si>
  <si>
    <t>پیش بینی نشده (هزینه های جاری)</t>
  </si>
  <si>
    <t>بهره تسهیلات بانکی</t>
  </si>
  <si>
    <t>مبلغ (میلیون ریال)</t>
  </si>
  <si>
    <t>محاسبه نقطه سر به سر (در 100٪ تولید)</t>
  </si>
  <si>
    <t xml:space="preserve">سود خالص </t>
  </si>
  <si>
    <t>نرخ بازگشت سرمایه</t>
  </si>
  <si>
    <t>دوره بازگشت سرمایه</t>
  </si>
  <si>
    <t>درصد فروش در نقطه سربه‌سر</t>
  </si>
  <si>
    <t>فروش در نقطه سربه‌سر</t>
  </si>
  <si>
    <t>هزینه 12 ماهه (میلیون ریال)</t>
  </si>
  <si>
    <t xml:space="preserve"> سوخت و انرژی</t>
  </si>
  <si>
    <t>ارزش دارایی(میلیون ریال)</t>
  </si>
  <si>
    <t>پیش‌بینی نشده (معادل حداکثر 5٪ اقلام فوق)</t>
  </si>
  <si>
    <t>بازاریابی و تبلیغات</t>
  </si>
  <si>
    <t xml:space="preserve">هزینه های اداری،فروش </t>
  </si>
  <si>
    <t xml:space="preserve">نام واحد فناور </t>
  </si>
  <si>
    <t>مدیر واحد فناور</t>
  </si>
  <si>
    <t>زمینه فعالیت</t>
  </si>
  <si>
    <t>ایده محوری</t>
  </si>
  <si>
    <t>پست الکترونیک</t>
  </si>
  <si>
    <t>وب سایت</t>
  </si>
  <si>
    <t>نسخه ویرایشی</t>
  </si>
  <si>
    <t>آیا تیم همکار شما بیمه شده هستند؟</t>
  </si>
  <si>
    <t>خیر</t>
  </si>
  <si>
    <t>بله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</si>
</sst>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B Mehr"/>
      <charset val="178"/>
    </font>
    <font>
      <sz val="11"/>
      <color theme="0"/>
      <name val="B Mehr"/>
      <charset val="178"/>
    </font>
    <font>
      <sz val="12"/>
      <color theme="0"/>
      <name val="B Mehr"/>
      <charset val="178"/>
    </font>
    <font>
      <sz val="14"/>
      <color theme="0"/>
      <name val="B Mehr"/>
      <charset val="178"/>
    </font>
    <font>
      <b/>
      <sz val="11"/>
      <color theme="1"/>
      <name val="B Mehr"/>
      <charset val="178"/>
    </font>
    <font>
      <sz val="12"/>
      <color theme="1"/>
      <name val="B Mehr"/>
      <charset val="178"/>
    </font>
    <font>
      <sz val="16"/>
      <color theme="0"/>
      <name val="B Mehr"/>
      <charset val="178"/>
    </font>
    <font>
      <b/>
      <sz val="10"/>
      <color theme="1"/>
      <name val="B Mehr"/>
      <charset val="178"/>
    </font>
    <font>
      <sz val="22"/>
      <color theme="0"/>
      <name val="B Mehr"/>
      <charset val="178"/>
    </font>
    <font>
      <b/>
      <sz val="14"/>
      <color theme="1"/>
      <name val="B Mehr"/>
      <charset val="178"/>
    </font>
    <font>
      <b/>
      <sz val="12"/>
      <color theme="0"/>
      <name val="B Mehr"/>
      <charset val="178"/>
    </font>
    <font>
      <sz val="13"/>
      <color theme="0"/>
      <name val="B Mehr"/>
      <charset val="178"/>
    </font>
    <font>
      <sz val="13"/>
      <color theme="1"/>
      <name val="B Mehr"/>
      <charset val="178"/>
    </font>
    <font>
      <sz val="9"/>
      <color theme="1"/>
      <name val="B Mehr"/>
      <charset val="178"/>
    </font>
    <font>
      <sz val="14"/>
      <color theme="0"/>
      <name val="2  Elham"/>
      <charset val="178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6"/>
      <color theme="1" tint="0.34998626667073579"/>
      <name val="B Mitra"/>
      <charset val="17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gradientFill type="path">
        <stop position="0">
          <color theme="2" tint="-0.74901577806939912"/>
        </stop>
        <stop position="1">
          <color theme="4" tint="-0.25098422193060094"/>
        </stop>
      </gradientFill>
    </fill>
    <fill>
      <gradientFill degree="135">
        <stop position="0">
          <color theme="1" tint="0.49803155613879818"/>
        </stop>
        <stop position="1">
          <color theme="0" tint="-0.49803155613879818"/>
        </stop>
      </gradientFill>
    </fill>
    <fill>
      <patternFill patternType="solid">
        <fgColor rgb="FFCC0066"/>
        <bgColor indexed="64"/>
      </patternFill>
    </fill>
    <fill>
      <patternFill patternType="solid">
        <fgColor rgb="FFFF0D86"/>
        <bgColor indexed="64"/>
      </patternFill>
    </fill>
    <fill>
      <patternFill patternType="solid">
        <fgColor rgb="FFFFD5EA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5117038483843"/>
      </left>
      <right style="thin">
        <color rgb="FF0070C0"/>
      </right>
      <top style="thin">
        <color theme="8" tint="0.79995117038483843"/>
      </top>
      <bottom style="thin">
        <color theme="8" tint="0.79995117038483843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5117038483843"/>
      </left>
      <right/>
      <top style="thin">
        <color theme="8" tint="0.79995117038483843"/>
      </top>
      <bottom style="thin">
        <color theme="8" tint="0.79995117038483843"/>
      </bottom>
      <diagonal/>
    </border>
    <border>
      <left style="thin">
        <color theme="8" tint="0.79995117038483843"/>
      </left>
      <right style="thin">
        <color rgb="FF00B0F0"/>
      </right>
      <top style="thin">
        <color theme="8" tint="0.79995117038483843"/>
      </top>
      <bottom style="thin">
        <color theme="8" tint="0.7999511703848384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9" tint="0.39991454817346722"/>
      </left>
      <right style="thin">
        <color theme="9" tint="0.79998168889431442"/>
      </right>
      <top style="medium">
        <color theme="9" tint="0.39991454817346722"/>
      </top>
      <bottom style="thin">
        <color theme="9" tint="0.79998168889431442"/>
      </bottom>
      <diagonal/>
    </border>
    <border>
      <left style="medium">
        <color theme="9" tint="0.3999145481734672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91454817346722"/>
      </left>
      <right style="thin">
        <color theme="9" tint="0.79998168889431442"/>
      </right>
      <top style="thin">
        <color theme="9" tint="0.79998168889431442"/>
      </top>
      <bottom style="medium">
        <color theme="9" tint="0.39991454817346722"/>
      </bottom>
      <diagonal/>
    </border>
    <border>
      <left style="thin">
        <color theme="9" tint="0.79998168889431442"/>
      </left>
      <right/>
      <top style="medium">
        <color theme="9" tint="0.59996337778862885"/>
      </top>
      <bottom style="thin">
        <color theme="9" tint="0.79998168889431442"/>
      </bottom>
      <diagonal/>
    </border>
    <border>
      <left/>
      <right style="medium">
        <color theme="9" tint="0.59996337778862885"/>
      </right>
      <top style="medium">
        <color theme="9" tint="0.59996337778862885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medium">
        <color theme="9" tint="0.59996337778862885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medium">
        <color theme="9" tint="0.59996337778862885"/>
      </bottom>
      <diagonal/>
    </border>
    <border>
      <left/>
      <right style="medium">
        <color theme="9" tint="0.59996337778862885"/>
      </right>
      <top style="thin">
        <color theme="9" tint="0.79998168889431442"/>
      </top>
      <bottom style="medium">
        <color theme="9" tint="0.59996337778862885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 textRotation="90"/>
      <protection locked="0"/>
    </xf>
    <xf numFmtId="0" fontId="1" fillId="0" borderId="0" xfId="0" applyFont="1"/>
    <xf numFmtId="0" fontId="1" fillId="1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13" borderId="0" xfId="0" applyFill="1" applyAlignment="1"/>
    <xf numFmtId="0" fontId="0" fillId="14" borderId="0" xfId="0" applyFill="1" applyAlignment="1">
      <alignment horizont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 readingOrder="2"/>
      <protection locked="0"/>
    </xf>
    <xf numFmtId="4" fontId="1" fillId="0" borderId="1" xfId="0" applyNumberFormat="1" applyFont="1" applyBorder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vertical="center"/>
    </xf>
    <xf numFmtId="4" fontId="1" fillId="2" borderId="1" xfId="0" applyNumberFormat="1" applyFont="1" applyFill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wrapText="1" readingOrder="2"/>
      <protection locked="0"/>
    </xf>
    <xf numFmtId="4" fontId="11" fillId="4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1" fillId="0" borderId="1" xfId="0" applyNumberFormat="1" applyFont="1" applyBorder="1" applyAlignment="1">
      <alignment horizontal="center" vertical="center"/>
    </xf>
    <xf numFmtId="3" fontId="1" fillId="12" borderId="1" xfId="0" applyNumberFormat="1" applyFont="1" applyFill="1" applyBorder="1" applyAlignment="1">
      <alignment horizontal="center" vertical="center"/>
    </xf>
    <xf numFmtId="4" fontId="12" fillId="7" borderId="1" xfId="0" applyNumberFormat="1" applyFont="1" applyFill="1" applyBorder="1" applyAlignment="1" applyProtection="1">
      <alignment horizontal="center" vertical="center"/>
    </xf>
    <xf numFmtId="4" fontId="12" fillId="7" borderId="1" xfId="0" applyNumberFormat="1" applyFont="1" applyFill="1" applyBorder="1" applyAlignment="1" applyProtection="1">
      <alignment horizontal="center" vertical="center" wrapText="1"/>
    </xf>
    <xf numFmtId="4" fontId="12" fillId="8" borderId="1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Alignment="1" applyProtection="1">
      <alignment horizontal="center" vertical="center"/>
    </xf>
    <xf numFmtId="3" fontId="6" fillId="12" borderId="1" xfId="0" applyNumberFormat="1" applyFont="1" applyFill="1" applyBorder="1" applyAlignment="1">
      <alignment horizontal="center" vertical="center"/>
    </xf>
    <xf numFmtId="3" fontId="4" fillId="8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2" fontId="1" fillId="0" borderId="12" xfId="0" applyNumberFormat="1" applyFont="1" applyBorder="1" applyAlignment="1" applyProtection="1">
      <alignment horizontal="center" vertical="center" wrapText="1"/>
    </xf>
    <xf numFmtId="3" fontId="3" fillId="11" borderId="1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4" fillId="1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10" borderId="1" xfId="0" applyNumberFormat="1" applyFont="1" applyFill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4" fontId="2" fillId="0" borderId="0" xfId="0" applyNumberFormat="1" applyFont="1" applyFill="1" applyAlignment="1" applyProtection="1">
      <alignment horizontal="center" vertical="center" wrapText="1"/>
      <protection locked="0"/>
    </xf>
    <xf numFmtId="9" fontId="1" fillId="0" borderId="1" xfId="0" applyNumberFormat="1" applyFont="1" applyBorder="1" applyAlignment="1" applyProtection="1">
      <alignment horizontal="center" vertical="center" wrapText="1"/>
    </xf>
    <xf numFmtId="9" fontId="1" fillId="3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3" fontId="1" fillId="0" borderId="8" xfId="0" applyNumberFormat="1" applyFont="1" applyBorder="1" applyAlignment="1" applyProtection="1">
      <alignment horizontal="center" vertical="center" wrapText="1"/>
    </xf>
    <xf numFmtId="3" fontId="1" fillId="2" borderId="8" xfId="0" applyNumberFormat="1" applyFont="1" applyFill="1" applyBorder="1" applyAlignment="1" applyProtection="1">
      <alignment horizontal="center" vertical="center" wrapText="1"/>
    </xf>
    <xf numFmtId="3" fontId="4" fillId="11" borderId="8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Border="1" applyAlignment="1" applyProtection="1">
      <alignment horizontal="center" vertical="center" wrapText="1"/>
      <protection locked="0"/>
    </xf>
    <xf numFmtId="3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Alignment="1" applyProtection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 applyProtection="1">
      <alignment horizontal="center" vertical="center"/>
      <protection locked="0"/>
    </xf>
    <xf numFmtId="0" fontId="1" fillId="17" borderId="1" xfId="0" applyFont="1" applyFill="1" applyBorder="1" applyAlignment="1" applyProtection="1">
      <alignment horizontal="center" vertical="center" wrapText="1"/>
      <protection locked="0"/>
    </xf>
    <xf numFmtId="0" fontId="1" fillId="17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6" fillId="0" borderId="0" xfId="0" applyFont="1"/>
    <xf numFmtId="0" fontId="1" fillId="0" borderId="8" xfId="0" applyFont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2" fillId="7" borderId="8" xfId="0" applyFont="1" applyFill="1" applyBorder="1" applyAlignment="1" applyProtection="1">
      <alignment horizontal="center" vertical="center"/>
    </xf>
    <xf numFmtId="0" fontId="12" fillId="7" borderId="8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7" borderId="8" xfId="0" applyFont="1" applyFill="1" applyBorder="1" applyAlignment="1" applyProtection="1">
      <alignment horizontal="center" vertical="center"/>
    </xf>
    <xf numFmtId="0" fontId="3" fillId="7" borderId="10" xfId="0" applyFont="1" applyFill="1" applyBorder="1" applyAlignment="1" applyProtection="1">
      <alignment horizontal="center" vertical="center"/>
    </xf>
    <xf numFmtId="0" fontId="3" fillId="7" borderId="9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19" fillId="12" borderId="23" xfId="0" applyFont="1" applyFill="1" applyBorder="1" applyAlignment="1" applyProtection="1">
      <alignment horizontal="center" vertical="center"/>
      <protection locked="0"/>
    </xf>
    <xf numFmtId="0" fontId="19" fillId="12" borderId="2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11" borderId="1" xfId="0" applyFont="1" applyFill="1" applyBorder="1" applyAlignment="1" applyProtection="1">
      <alignment horizontal="center" vertical="center"/>
      <protection locked="0"/>
    </xf>
    <xf numFmtId="0" fontId="0" fillId="14" borderId="0" xfId="0" applyFill="1" applyAlignment="1">
      <alignment horizontal="center"/>
    </xf>
    <xf numFmtId="0" fontId="19" fillId="0" borderId="21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 applyProtection="1">
      <alignment horizontal="center" vertical="center"/>
      <protection locked="0"/>
    </xf>
    <xf numFmtId="0" fontId="19" fillId="12" borderId="21" xfId="0" applyFont="1" applyFill="1" applyBorder="1" applyAlignment="1" applyProtection="1">
      <alignment horizontal="center" vertical="center"/>
      <protection locked="0"/>
    </xf>
    <xf numFmtId="0" fontId="19" fillId="12" borderId="22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8" borderId="8" xfId="0" applyFont="1" applyFill="1" applyBorder="1" applyAlignment="1" applyProtection="1">
      <alignment horizontal="center" vertical="center"/>
    </xf>
    <xf numFmtId="0" fontId="3" fillId="8" borderId="10" xfId="0" applyFont="1" applyFill="1" applyBorder="1" applyAlignment="1" applyProtection="1">
      <alignment horizontal="center" vertical="center"/>
    </xf>
    <xf numFmtId="0" fontId="7" fillId="7" borderId="8" xfId="0" applyFont="1" applyFill="1" applyBorder="1" applyAlignment="1" applyProtection="1">
      <alignment horizontal="center" vertical="center" textRotation="90"/>
    </xf>
    <xf numFmtId="0" fontId="10" fillId="3" borderId="2" xfId="0" applyFont="1" applyFill="1" applyBorder="1" applyAlignment="1" applyProtection="1">
      <alignment horizontal="center" vertical="center" wrapText="1" readingOrder="2"/>
      <protection locked="0"/>
    </xf>
    <xf numFmtId="0" fontId="10" fillId="3" borderId="3" xfId="0" applyFont="1" applyFill="1" applyBorder="1" applyAlignment="1" applyProtection="1">
      <alignment horizontal="center" vertical="center" wrapText="1" readingOrder="2"/>
      <protection locked="0"/>
    </xf>
    <xf numFmtId="0" fontId="10" fillId="3" borderId="4" xfId="0" applyFont="1" applyFill="1" applyBorder="1" applyAlignment="1" applyProtection="1">
      <alignment horizontal="center" vertical="center" wrapText="1" readingOrder="2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3" fontId="4" fillId="10" borderId="14" xfId="0" applyNumberFormat="1" applyFont="1" applyFill="1" applyBorder="1" applyAlignment="1" applyProtection="1">
      <alignment horizontal="center" vertical="center"/>
    </xf>
    <xf numFmtId="3" fontId="4" fillId="10" borderId="15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 readingOrder="2"/>
      <protection locked="0"/>
    </xf>
    <xf numFmtId="0" fontId="4" fillId="8" borderId="8" xfId="0" applyFont="1" applyFill="1" applyBorder="1" applyAlignment="1" applyProtection="1">
      <alignment horizontal="center" vertical="center"/>
    </xf>
    <xf numFmtId="0" fontId="9" fillId="7" borderId="8" xfId="0" applyFont="1" applyFill="1" applyBorder="1" applyAlignment="1" applyProtection="1">
      <alignment horizontal="center" vertical="center" textRotation="90"/>
    </xf>
    <xf numFmtId="4" fontId="12" fillId="8" borderId="1" xfId="0" applyNumberFormat="1" applyFont="1" applyFill="1" applyBorder="1" applyAlignment="1" applyProtection="1">
      <alignment horizontal="center" vertical="center" wrapText="1"/>
    </xf>
    <xf numFmtId="4" fontId="12" fillId="8" borderId="1" xfId="0" applyNumberFormat="1" applyFont="1" applyFill="1" applyBorder="1" applyAlignment="1" applyProtection="1">
      <alignment horizontal="center" vertical="center"/>
    </xf>
    <xf numFmtId="4" fontId="12" fillId="8" borderId="5" xfId="0" applyNumberFormat="1" applyFont="1" applyFill="1" applyBorder="1" applyAlignment="1" applyProtection="1">
      <alignment horizontal="center" vertical="center"/>
    </xf>
    <xf numFmtId="4" fontId="12" fillId="8" borderId="6" xfId="0" applyNumberFormat="1" applyFont="1" applyFill="1" applyBorder="1" applyAlignment="1" applyProtection="1">
      <alignment horizontal="center" vertical="center"/>
    </xf>
    <xf numFmtId="4" fontId="12" fillId="8" borderId="7" xfId="0" applyNumberFormat="1" applyFont="1" applyFill="1" applyBorder="1" applyAlignment="1" applyProtection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 textRotation="90"/>
    </xf>
    <xf numFmtId="3" fontId="1" fillId="3" borderId="1" xfId="0" applyNumberFormat="1" applyFont="1" applyFill="1" applyBorder="1" applyAlignment="1" applyProtection="1">
      <alignment horizontal="center" vertical="center"/>
    </xf>
    <xf numFmtId="3" fontId="12" fillId="8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5EA"/>
      <color rgb="FFFF0D86"/>
      <color rgb="FFCC0066"/>
      <color rgb="FF2D64D1"/>
      <color rgb="FF2756B3"/>
      <color rgb="FF2550A7"/>
      <color rgb="FF224A9A"/>
      <color rgb="FF1F448D"/>
      <color rgb="FF193671"/>
      <color rgb="FF142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589;&#1608;&#1585;&#1578; &#1587;&#1608;&#1583; &#1608; &#1586;&#1740;&#1575;&#1606;'!A1"/><Relationship Id="rId7" Type="http://schemas.openxmlformats.org/officeDocument/2006/relationships/hyperlink" Target="#&#1605;&#1588;&#1582;&#1589;&#1575;&#1578;!A1"/><Relationship Id="rId2" Type="http://schemas.openxmlformats.org/officeDocument/2006/relationships/hyperlink" Target="#'&#1588;&#1575;&#1582;&#1589;&#8204;&#1607;&#1575;&#1740; &#1587;&#1608;&#1583;&#1570;&#1608;&#1585;&#1740; &#1608; &#1593;&#1605;&#1604;&#1705;&#1585;&#1583;&#1740;'!A1"/><Relationship Id="rId1" Type="http://schemas.openxmlformats.org/officeDocument/2006/relationships/hyperlink" Target="#'&#1583;&#1585;&#1570;&#1605;&#1583; &#1608; &#1605;&#1740;&#1586;&#1575;&#1606; &#1601;&#1585;&#1608;&#1588;'!A1"/><Relationship Id="rId6" Type="http://schemas.openxmlformats.org/officeDocument/2006/relationships/hyperlink" Target="#'&#1607;&#1586;&#1740;&#1606;&#1607;&#8204;&#1607;&#1575;&#1740; &#1580;&#1575;&#1585;&#1740;'!A1"/><Relationship Id="rId5" Type="http://schemas.openxmlformats.org/officeDocument/2006/relationships/hyperlink" Target="#'&#1607;&#1586;&#1740;&#1606;&#1607;&#8204;&#1607;&#1575;&#1740; &#1579;&#1575;&#1576;&#1578;'!A1"/><Relationship Id="rId4" Type="http://schemas.openxmlformats.org/officeDocument/2006/relationships/hyperlink" Target="#'&#1587;&#1585;&#1605;&#1575;&#1740;&#1607;&#8204;&#1711;&#1584;&#1575;&#1585;&#1740; &#1591;&#1585;&#1581;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82;&#1575;&#1606;&#1607;!A1"/><Relationship Id="rId1" Type="http://schemas.openxmlformats.org/officeDocument/2006/relationships/hyperlink" Target="#'&#1607;&#1586;&#1740;&#1606;&#1607;&#8204;&#1607;&#1575;&#1740; &#1580;&#1575;&#1585;&#1740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1582;&#1575;&#1606;&#1607;!A1"/><Relationship Id="rId2" Type="http://schemas.openxmlformats.org/officeDocument/2006/relationships/hyperlink" Target="#'&#1587;&#1585;&#1605;&#1575;&#1740;&#1607;&#8204;&#1711;&#1584;&#1575;&#1585;&#1740; &#1591;&#1585;&#1581;'!A1"/><Relationship Id="rId1" Type="http://schemas.openxmlformats.org/officeDocument/2006/relationships/hyperlink" Target="#'&#1607;&#1586;&#1740;&#1606;&#1607;&#8204;&#1607;&#1575;&#1740; &#1579;&#1575;&#1576;&#1578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1582;&#1575;&#1606;&#1607;!A1"/><Relationship Id="rId2" Type="http://schemas.openxmlformats.org/officeDocument/2006/relationships/hyperlink" Target="#'&#1583;&#1585;&#1570;&#1605;&#1583; &#1608; &#1605;&#1740;&#1586;&#1575;&#1606; &#1601;&#1585;&#1608;&#1588;'!A1"/><Relationship Id="rId1" Type="http://schemas.openxmlformats.org/officeDocument/2006/relationships/hyperlink" Target="#'&#1607;&#1586;&#1740;&#1606;&#1607;&#8204;&#1607;&#1575;&#1740; &#1580;&#1575;&#1585;&#1740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1582;&#1575;&#1606;&#1607;!A1"/><Relationship Id="rId2" Type="http://schemas.openxmlformats.org/officeDocument/2006/relationships/hyperlink" Target="#'&#1589;&#1608;&#1585;&#1578; &#1587;&#1608;&#1583; &#1608; &#1586;&#1740;&#1575;&#1606;'!A1"/><Relationship Id="rId1" Type="http://schemas.openxmlformats.org/officeDocument/2006/relationships/hyperlink" Target="#'&#1587;&#1585;&#1605;&#1575;&#1740;&#1607;&#8204;&#1711;&#1584;&#1575;&#1585;&#1740; &#1591;&#1585;&#1581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1582;&#1575;&#1606;&#1607;!A1"/><Relationship Id="rId2" Type="http://schemas.openxmlformats.org/officeDocument/2006/relationships/hyperlink" Target="#'&#1588;&#1575;&#1582;&#1589;&#8204;&#1607;&#1575;&#1740; &#1587;&#1608;&#1583;&#1570;&#1608;&#1585;&#1740; &#1608; &#1593;&#1605;&#1604;&#1705;&#1585;&#1583;&#1740;'!A1"/><Relationship Id="rId1" Type="http://schemas.openxmlformats.org/officeDocument/2006/relationships/hyperlink" Target="#'&#1583;&#1585;&#1570;&#1605;&#1583; &#1608; &#1605;&#1740;&#1586;&#1575;&#1606; &#1601;&#1585;&#1608;&#1588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1582;&#1575;&#1606;&#1607;!A1"/><Relationship Id="rId1" Type="http://schemas.openxmlformats.org/officeDocument/2006/relationships/hyperlink" Target="#'&#1589;&#1608;&#1585;&#1578; &#1587;&#1608;&#1583; &#1608; &#1586;&#1740;&#1575;&#1606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495301</xdr:colOff>
      <xdr:row>7</xdr:row>
      <xdr:rowOff>123825</xdr:rowOff>
    </xdr:from>
    <xdr:to>
      <xdr:col>8</xdr:col>
      <xdr:colOff>238125</xdr:colOff>
      <xdr:row>25</xdr:row>
      <xdr:rowOff>152400</xdr:rowOff>
    </xdr:to>
    <xdr:grpSp>
      <xdr:nvGrpSpPr>
        <xdr:cNvPr id="57" name="Group 56"/>
        <xdr:cNvGrpSpPr/>
      </xdr:nvGrpSpPr>
      <xdr:grpSpPr>
        <a:xfrm>
          <a:off x="9982571475" y="1457325"/>
          <a:ext cx="4619624" cy="3457575"/>
          <a:chOff x="9982704825" y="952500"/>
          <a:chExt cx="4619624" cy="3457575"/>
        </a:xfrm>
      </xdr:grpSpPr>
      <xdr:grpSp>
        <xdr:nvGrpSpPr>
          <xdr:cNvPr id="56" name="Group 55"/>
          <xdr:cNvGrpSpPr/>
        </xdr:nvGrpSpPr>
        <xdr:grpSpPr>
          <a:xfrm>
            <a:off x="9982704825" y="952500"/>
            <a:ext cx="4619624" cy="3457575"/>
            <a:chOff x="9982371450" y="914400"/>
            <a:chExt cx="4619624" cy="3457575"/>
          </a:xfrm>
        </xdr:grpSpPr>
        <xdr:sp macro="" textlink="">
          <xdr:nvSpPr>
            <xdr:cNvPr id="32" name="TextBox 31"/>
            <xdr:cNvSpPr txBox="1"/>
          </xdr:nvSpPr>
          <xdr:spPr>
            <a:xfrm>
              <a:off x="9983447775" y="1523999"/>
              <a:ext cx="2447925" cy="12287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 rtl="1"/>
              <a:r>
                <a:rPr lang="fa-IR" sz="4800" baseline="0">
                  <a:solidFill>
                    <a:schemeClr val="bg1">
                      <a:lumMod val="85000"/>
                    </a:schemeClr>
                  </a:solidFill>
                  <a:cs typeface="B Mehr" panose="00000700000000000000" pitchFamily="2" charset="-78"/>
                </a:rPr>
                <a:t> تحلیل </a:t>
              </a:r>
              <a:endParaRPr lang="en-US" sz="4800">
                <a:solidFill>
                  <a:schemeClr val="bg1">
                    <a:lumMod val="85000"/>
                  </a:schemeClr>
                </a:solidFill>
                <a:cs typeface="B Mehr" panose="00000700000000000000" pitchFamily="2" charset="-78"/>
              </a:endParaRPr>
            </a:p>
          </xdr:txBody>
        </xdr:sp>
        <xdr:sp macro="" textlink="">
          <xdr:nvSpPr>
            <xdr:cNvPr id="52" name="TextBox 51"/>
            <xdr:cNvSpPr txBox="1"/>
          </xdr:nvSpPr>
          <xdr:spPr>
            <a:xfrm>
              <a:off x="9984676499" y="914400"/>
              <a:ext cx="2314575" cy="16859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 rtl="1"/>
              <a:r>
                <a:rPr lang="fa-IR" sz="4000">
                  <a:solidFill>
                    <a:schemeClr val="bg1"/>
                  </a:solidFill>
                  <a:cs typeface="B Mehr" panose="00000700000000000000" pitchFamily="2" charset="-78"/>
                </a:rPr>
                <a:t>کاربرگ</a:t>
              </a:r>
              <a:r>
                <a:rPr lang="fa-IR" sz="4000" baseline="0">
                  <a:solidFill>
                    <a:schemeClr val="bg1"/>
                  </a:solidFill>
                  <a:cs typeface="B Mehr" panose="00000700000000000000" pitchFamily="2" charset="-78"/>
                </a:rPr>
                <a:t> </a:t>
              </a:r>
              <a:endParaRPr lang="en-US" sz="4000">
                <a:solidFill>
                  <a:schemeClr val="bg1"/>
                </a:solidFill>
                <a:cs typeface="B Mehr" panose="00000700000000000000" pitchFamily="2" charset="-78"/>
              </a:endParaRPr>
            </a:p>
          </xdr:txBody>
        </xdr:sp>
        <xdr:sp macro="" textlink="">
          <xdr:nvSpPr>
            <xdr:cNvPr id="54" name="TextBox 53"/>
            <xdr:cNvSpPr txBox="1"/>
          </xdr:nvSpPr>
          <xdr:spPr>
            <a:xfrm>
              <a:off x="9982371450" y="2105024"/>
              <a:ext cx="2362200" cy="12287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 rtl="1"/>
              <a:r>
                <a:rPr lang="fa-IR" sz="6600" baseline="0">
                  <a:solidFill>
                    <a:schemeClr val="bg1"/>
                  </a:solidFill>
                  <a:cs typeface="B Mehr" panose="00000700000000000000" pitchFamily="2" charset="-78"/>
                </a:rPr>
                <a:t>مالی </a:t>
              </a:r>
              <a:endParaRPr lang="en-US" sz="6600">
                <a:solidFill>
                  <a:schemeClr val="bg1"/>
                </a:solidFill>
                <a:cs typeface="B Mehr" panose="00000700000000000000" pitchFamily="2" charset="-78"/>
              </a:endParaRPr>
            </a:p>
          </xdr:txBody>
        </xdr:sp>
        <xdr:sp macro="" textlink="">
          <xdr:nvSpPr>
            <xdr:cNvPr id="55" name="TextBox 54"/>
            <xdr:cNvSpPr txBox="1"/>
          </xdr:nvSpPr>
          <xdr:spPr>
            <a:xfrm>
              <a:off x="9983228700" y="2752725"/>
              <a:ext cx="2819400" cy="16192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 rtl="1"/>
              <a:r>
                <a:rPr lang="fa-IR" sz="6600" baseline="0">
                  <a:solidFill>
                    <a:schemeClr val="bg1">
                      <a:lumMod val="85000"/>
                    </a:schemeClr>
                  </a:solidFill>
                  <a:cs typeface="B Mehr" panose="00000700000000000000" pitchFamily="2" charset="-78"/>
                </a:rPr>
                <a:t>اقتصادی</a:t>
              </a:r>
              <a:endParaRPr lang="en-US" sz="6600">
                <a:solidFill>
                  <a:schemeClr val="bg1">
                    <a:lumMod val="85000"/>
                  </a:schemeClr>
                </a:solidFill>
                <a:cs typeface="B Mehr" panose="00000700000000000000" pitchFamily="2" charset="-78"/>
              </a:endParaRPr>
            </a:p>
          </xdr:txBody>
        </xdr:sp>
      </xdr:grpSp>
      <xdr:sp macro="" textlink="">
        <xdr:nvSpPr>
          <xdr:cNvPr id="30" name="TextBox 29"/>
          <xdr:cNvSpPr txBox="1"/>
        </xdr:nvSpPr>
        <xdr:spPr>
          <a:xfrm>
            <a:off x="9983295375" y="2724150"/>
            <a:ext cx="1295400" cy="7048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 rtl="1"/>
            <a:r>
              <a:rPr lang="fa-IR" sz="4000">
                <a:solidFill>
                  <a:schemeClr val="bg1"/>
                </a:solidFill>
                <a:cs typeface="B Mehr" panose="00000700000000000000" pitchFamily="2" charset="-78"/>
              </a:rPr>
              <a:t>و</a:t>
            </a:r>
            <a:endParaRPr lang="en-US" sz="4000">
              <a:solidFill>
                <a:schemeClr val="bg1"/>
              </a:solidFill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15</xdr:col>
      <xdr:colOff>323850</xdr:colOff>
      <xdr:row>15</xdr:row>
      <xdr:rowOff>142875</xdr:rowOff>
    </xdr:from>
    <xdr:to>
      <xdr:col>17</xdr:col>
      <xdr:colOff>549921</xdr:colOff>
      <xdr:row>24</xdr:row>
      <xdr:rowOff>89606</xdr:rowOff>
    </xdr:to>
    <xdr:grpSp>
      <xdr:nvGrpSpPr>
        <xdr:cNvPr id="34" name="Group 33">
          <a:hlinkClick xmlns:r="http://schemas.openxmlformats.org/officeDocument/2006/relationships" r:id="rId1"/>
        </xdr:cNvPr>
        <xdr:cNvGrpSpPr/>
      </xdr:nvGrpSpPr>
      <xdr:grpSpPr>
        <a:xfrm>
          <a:off x="9976773279" y="3000375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35" name="Hexagon 34">
            <a:hlinkClick xmlns:r="http://schemas.openxmlformats.org/officeDocument/2006/relationships" r:id="rId1"/>
          </xdr:cNvPr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6" name="Hexagon 4"/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6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درآمد و فروش</a:t>
            </a:r>
            <a:endParaRPr lang="en-US" sz="2400">
              <a:effectLst/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14</xdr:col>
      <xdr:colOff>168921</xdr:colOff>
      <xdr:row>23</xdr:row>
      <xdr:rowOff>19050</xdr:rowOff>
    </xdr:from>
    <xdr:to>
      <xdr:col>16</xdr:col>
      <xdr:colOff>394992</xdr:colOff>
      <xdr:row>31</xdr:row>
      <xdr:rowOff>156281</xdr:rowOff>
    </xdr:to>
    <xdr:grpSp>
      <xdr:nvGrpSpPr>
        <xdr:cNvPr id="37" name="Group 36">
          <a:hlinkClick xmlns:r="http://schemas.openxmlformats.org/officeDocument/2006/relationships" r:id="rId2"/>
        </xdr:cNvPr>
        <xdr:cNvGrpSpPr/>
      </xdr:nvGrpSpPr>
      <xdr:grpSpPr>
        <a:xfrm>
          <a:off x="9977537808" y="4400550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38" name="Hexagon 37"/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9" name="Hexagon 4">
            <a:hlinkClick xmlns:r="http://schemas.openxmlformats.org/officeDocument/2006/relationships" r:id="rId2"/>
          </xdr:cNvPr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6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شاخص</a:t>
            </a:r>
            <a:endParaRPr lang="en-US" sz="2400">
              <a:effectLst/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11</xdr:col>
      <xdr:colOff>433092</xdr:colOff>
      <xdr:row>23</xdr:row>
      <xdr:rowOff>9525</xdr:rowOff>
    </xdr:from>
    <xdr:to>
      <xdr:col>14</xdr:col>
      <xdr:colOff>49563</xdr:colOff>
      <xdr:row>31</xdr:row>
      <xdr:rowOff>146756</xdr:rowOff>
    </xdr:to>
    <xdr:grpSp>
      <xdr:nvGrpSpPr>
        <xdr:cNvPr id="40" name="Group 39">
          <a:hlinkClick xmlns:r="http://schemas.openxmlformats.org/officeDocument/2006/relationships" r:id="rId3"/>
        </xdr:cNvPr>
        <xdr:cNvGrpSpPr/>
      </xdr:nvGrpSpPr>
      <xdr:grpSpPr>
        <a:xfrm>
          <a:off x="9979102437" y="4391025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41" name="Hexagon 40"/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42" name="Hexagon 4">
            <a:hlinkClick xmlns:r="http://schemas.openxmlformats.org/officeDocument/2006/relationships" r:id="rId3"/>
          </xdr:cNvPr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6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صورت سود و زیان</a:t>
            </a:r>
            <a:endParaRPr lang="en-US" sz="2400">
              <a:effectLst/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10</xdr:col>
      <xdr:colOff>259113</xdr:colOff>
      <xdr:row>15</xdr:row>
      <xdr:rowOff>142875</xdr:rowOff>
    </xdr:from>
    <xdr:to>
      <xdr:col>12</xdr:col>
      <xdr:colOff>485184</xdr:colOff>
      <xdr:row>24</xdr:row>
      <xdr:rowOff>89606</xdr:rowOff>
    </xdr:to>
    <xdr:grpSp>
      <xdr:nvGrpSpPr>
        <xdr:cNvPr id="43" name="Group 42">
          <a:hlinkClick xmlns:r="http://schemas.openxmlformats.org/officeDocument/2006/relationships" r:id="rId4"/>
        </xdr:cNvPr>
        <xdr:cNvGrpSpPr/>
      </xdr:nvGrpSpPr>
      <xdr:grpSpPr>
        <a:xfrm>
          <a:off x="9979886016" y="3000375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44" name="Hexagon 43"/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45" name="Hexagon 4">
            <a:hlinkClick xmlns:r="http://schemas.openxmlformats.org/officeDocument/2006/relationships" r:id="rId4"/>
          </xdr:cNvPr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4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سرمایه‌گذاری طرح</a:t>
            </a:r>
            <a:endParaRPr lang="en-US" sz="2000">
              <a:effectLst/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11</xdr:col>
      <xdr:colOff>428034</xdr:colOff>
      <xdr:row>8</xdr:row>
      <xdr:rowOff>66675</xdr:rowOff>
    </xdr:from>
    <xdr:to>
      <xdr:col>14</xdr:col>
      <xdr:colOff>44505</xdr:colOff>
      <xdr:row>17</xdr:row>
      <xdr:rowOff>13406</xdr:rowOff>
    </xdr:to>
    <xdr:grpSp>
      <xdr:nvGrpSpPr>
        <xdr:cNvPr id="46" name="Group 45">
          <a:hlinkClick xmlns:r="http://schemas.openxmlformats.org/officeDocument/2006/relationships" r:id="rId5"/>
        </xdr:cNvPr>
        <xdr:cNvGrpSpPr/>
      </xdr:nvGrpSpPr>
      <xdr:grpSpPr>
        <a:xfrm>
          <a:off x="9979107495" y="1590675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47" name="Hexagon 46"/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48" name="Hexagon 4">
            <a:hlinkClick xmlns:r="http://schemas.openxmlformats.org/officeDocument/2006/relationships" r:id="rId5"/>
          </xdr:cNvPr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6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هزینه‌های ثابت</a:t>
            </a:r>
            <a:endParaRPr lang="en-US" sz="2400">
              <a:effectLst/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14</xdr:col>
      <xdr:colOff>152400</xdr:colOff>
      <xdr:row>8</xdr:row>
      <xdr:rowOff>57150</xdr:rowOff>
    </xdr:from>
    <xdr:to>
      <xdr:col>16</xdr:col>
      <xdr:colOff>378471</xdr:colOff>
      <xdr:row>17</xdr:row>
      <xdr:rowOff>3881</xdr:rowOff>
    </xdr:to>
    <xdr:grpSp>
      <xdr:nvGrpSpPr>
        <xdr:cNvPr id="49" name="Group 48">
          <a:hlinkClick xmlns:r="http://schemas.openxmlformats.org/officeDocument/2006/relationships" r:id="rId6"/>
        </xdr:cNvPr>
        <xdr:cNvGrpSpPr/>
      </xdr:nvGrpSpPr>
      <xdr:grpSpPr>
        <a:xfrm>
          <a:off x="9977554329" y="1581150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50" name="Hexagon 49"/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51" name="Hexagon 4">
            <a:hlinkClick xmlns:r="http://schemas.openxmlformats.org/officeDocument/2006/relationships" r:id="rId6"/>
          </xdr:cNvPr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6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هزینه‌های جاری</a:t>
            </a:r>
            <a:endParaRPr lang="en-US" sz="2400">
              <a:effectLst/>
              <a:cs typeface="B Mehr" panose="00000700000000000000" pitchFamily="2" charset="-78"/>
            </a:endParaRPr>
          </a:p>
        </xdr:txBody>
      </xdr:sp>
    </xdr:grpSp>
    <xdr:clientData/>
  </xdr:twoCellAnchor>
  <xdr:twoCellAnchor>
    <xdr:from>
      <xdr:col>1</xdr:col>
      <xdr:colOff>0</xdr:colOff>
      <xdr:row>24</xdr:row>
      <xdr:rowOff>95249</xdr:rowOff>
    </xdr:from>
    <xdr:to>
      <xdr:col>7</xdr:col>
      <xdr:colOff>571500</xdr:colOff>
      <xdr:row>28</xdr:row>
      <xdr:rowOff>123824</xdr:rowOff>
    </xdr:to>
    <xdr:sp macro="" textlink="">
      <xdr:nvSpPr>
        <xdr:cNvPr id="53" name="TextBox 52"/>
        <xdr:cNvSpPr txBox="1"/>
      </xdr:nvSpPr>
      <xdr:spPr>
        <a:xfrm>
          <a:off x="9982847700" y="4667249"/>
          <a:ext cx="42291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fa-IR" sz="2400" baseline="0">
              <a:solidFill>
                <a:schemeClr val="accent5">
                  <a:lumMod val="60000"/>
                  <a:lumOff val="40000"/>
                </a:schemeClr>
              </a:solidFill>
              <a:cs typeface="B Mehr" panose="00000700000000000000" pitchFamily="2" charset="-78"/>
            </a:rPr>
            <a:t>(پارک علم و فناری خراسان جنوبی)</a:t>
          </a:r>
          <a:endParaRPr lang="en-US" sz="2400">
            <a:solidFill>
              <a:schemeClr val="accent5">
                <a:lumMod val="60000"/>
                <a:lumOff val="40000"/>
              </a:schemeClr>
            </a:solidFill>
            <a:cs typeface="B Mehr" panose="00000700000000000000" pitchFamily="2" charset="-78"/>
          </a:endParaRPr>
        </a:p>
      </xdr:txBody>
    </xdr:sp>
    <xdr:clientData/>
  </xdr:twoCellAnchor>
  <xdr:twoCellAnchor>
    <xdr:from>
      <xdr:col>19</xdr:col>
      <xdr:colOff>561975</xdr:colOff>
      <xdr:row>8</xdr:row>
      <xdr:rowOff>47624</xdr:rowOff>
    </xdr:from>
    <xdr:to>
      <xdr:col>28</xdr:col>
      <xdr:colOff>133350</xdr:colOff>
      <xdr:row>28</xdr:row>
      <xdr:rowOff>114299</xdr:rowOff>
    </xdr:to>
    <xdr:sp macro="" textlink="">
      <xdr:nvSpPr>
        <xdr:cNvPr id="58" name="TextBox 57"/>
        <xdr:cNvSpPr txBox="1"/>
      </xdr:nvSpPr>
      <xdr:spPr>
        <a:xfrm>
          <a:off x="9970484250" y="1571624"/>
          <a:ext cx="5057775" cy="387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 rtl="1"/>
          <a:r>
            <a:rPr lang="fa-IR" sz="1600" baseline="0">
              <a:solidFill>
                <a:schemeClr val="bg1"/>
              </a:solidFill>
              <a:cs typeface="B Mehr" panose="00000700000000000000" pitchFamily="2" charset="-78"/>
            </a:rPr>
            <a:t> فایل اکسل تحلیل مالی و اقتصادی شرکت‌های پارک علم و فناوری خراسان جنوبی حاوی اطلاعاتی اولیه مالی این شرکت‌ها نظیر هزینه‌ها، سرمایه‌گذاری و میزان درآمد است. همچنین تحلیل این اطلاعات در قالب صورت سود و زیان و شاخص‌های سودآوری و عملکردی می‌باشد. این فایل با توجه به اطلاعات مالی فرمول نویسی شده است و شما می‌توانید تنها با تکمیل برخی اطلاعات، نمایی کلی از وضعیت مالی شرکت خود داشته باشید. </a:t>
          </a:r>
          <a:endParaRPr lang="en-US" sz="1600">
            <a:solidFill>
              <a:schemeClr val="bg1"/>
            </a:solidFill>
            <a:cs typeface="B Mehr" panose="00000700000000000000" pitchFamily="2" charset="-78"/>
          </a:endParaRPr>
        </a:p>
      </xdr:txBody>
    </xdr:sp>
    <xdr:clientData/>
  </xdr:twoCellAnchor>
  <xdr:twoCellAnchor>
    <xdr:from>
      <xdr:col>12</xdr:col>
      <xdr:colOff>604799</xdr:colOff>
      <xdr:row>15</xdr:row>
      <xdr:rowOff>122704</xdr:rowOff>
    </xdr:from>
    <xdr:to>
      <xdr:col>15</xdr:col>
      <xdr:colOff>221270</xdr:colOff>
      <xdr:row>24</xdr:row>
      <xdr:rowOff>69435</xdr:rowOff>
    </xdr:to>
    <xdr:grpSp>
      <xdr:nvGrpSpPr>
        <xdr:cNvPr id="29" name="Group 28">
          <a:hlinkClick xmlns:r="http://schemas.openxmlformats.org/officeDocument/2006/relationships" r:id="rId5"/>
        </xdr:cNvPr>
        <xdr:cNvGrpSpPr/>
      </xdr:nvGrpSpPr>
      <xdr:grpSpPr>
        <a:xfrm>
          <a:off x="9978321130" y="2980204"/>
          <a:ext cx="1445271" cy="1661231"/>
          <a:chOff x="3038054" y="2467"/>
          <a:chExt cx="1445271" cy="1661231"/>
        </a:xfrm>
        <a:solidFill>
          <a:srgbClr val="0070C0"/>
        </a:solidFill>
        <a:effectLst>
          <a:outerShdw blurRad="50800" dist="38100" dir="5400000" algn="t" rotWithShape="0">
            <a:prstClr val="black">
              <a:alpha val="13000"/>
            </a:prst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</xdr:grpSpPr>
      <xdr:sp macro="" textlink="">
        <xdr:nvSpPr>
          <xdr:cNvPr id="31" name="Hexagon 30"/>
          <xdr:cNvSpPr/>
        </xdr:nvSpPr>
        <xdr:spPr>
          <a:xfrm rot="5400000">
            <a:off x="2930074" y="110447"/>
            <a:ext cx="1661231" cy="1445271"/>
          </a:xfrm>
          <a:prstGeom prst="hexagon">
            <a:avLst>
              <a:gd name="adj" fmla="val 25000"/>
              <a:gd name="vf" fmla="val 115470"/>
            </a:avLst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3" name="Hexagon 4">
            <a:hlinkClick xmlns:r="http://schemas.openxmlformats.org/officeDocument/2006/relationships" r:id="rId7"/>
          </xdr:cNvPr>
          <xdr:cNvSpPr txBox="1"/>
        </xdr:nvSpPr>
        <xdr:spPr>
          <a:xfrm>
            <a:off x="3263275" y="261342"/>
            <a:ext cx="994829" cy="1143481"/>
          </a:xfrm>
          <a:prstGeom prst="rect">
            <a:avLst/>
          </a:prstGeom>
          <a:grpFill/>
          <a:ln>
            <a:noFill/>
          </a:ln>
          <a:effectLst>
            <a:outerShdw blurRad="190500" dist="228600" dir="2700000" algn="ctr">
              <a:srgbClr val="000000">
                <a:alpha val="30000"/>
              </a:srgbClr>
            </a:outerShdw>
          </a:effectLst>
          <a:sp3d prstMaterial="matte">
            <a:bevelT w="127000" h="63500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0960" tIns="60960" rIns="60960" bIns="60960" numCol="1" spcCol="1270" anchor="ctr" anchorCtr="0">
            <a:noAutofit/>
          </a:bodyPr>
          <a:lstStyle/>
          <a:p>
            <a:pPr algn="ctr"/>
            <a:r>
              <a:rPr lang="fa-IR" sz="1600">
                <a:solidFill>
                  <a:schemeClr val="lt1"/>
                </a:solidFill>
                <a:effectLst/>
                <a:latin typeface="+mn-lt"/>
                <a:ea typeface="+mn-ea"/>
                <a:cs typeface="B Mehr" panose="00000700000000000000" pitchFamily="2" charset="-78"/>
              </a:rPr>
              <a:t>مشخصات</a:t>
            </a:r>
            <a:endParaRPr lang="en-US" sz="2400">
              <a:effectLst/>
              <a:cs typeface="B Mehr" panose="00000700000000000000" pitchFamily="2" charset="-7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561135</xdr:colOff>
      <xdr:row>2</xdr:row>
      <xdr:rowOff>23798</xdr:rowOff>
    </xdr:from>
    <xdr:to>
      <xdr:col>9</xdr:col>
      <xdr:colOff>973782</xdr:colOff>
      <xdr:row>5</xdr:row>
      <xdr:rowOff>191872</xdr:rowOff>
    </xdr:to>
    <xdr:sp macro="" textlink="">
      <xdr:nvSpPr>
        <xdr:cNvPr id="4" name="Hexagon 4"/>
        <xdr:cNvSpPr txBox="1"/>
      </xdr:nvSpPr>
      <xdr:spPr>
        <a:xfrm>
          <a:off x="9985826793" y="671498"/>
          <a:ext cx="993672" cy="1139624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spcFirstLastPara="0" vert="horz" wrap="square" lIns="60960" tIns="60960" rIns="60960" bIns="60960" numCol="1" spcCol="1270" anchor="ctr" anchorCtr="0">
          <a:noAutofit/>
        </a:bodyPr>
        <a:lstStyle/>
        <a:p>
          <a:pPr algn="ctr"/>
          <a:r>
            <a:rPr lang="fa-IR" sz="1600">
              <a:solidFill>
                <a:schemeClr val="lt1"/>
              </a:solidFill>
              <a:effectLst/>
              <a:latin typeface="+mn-lt"/>
              <a:ea typeface="+mn-ea"/>
              <a:cs typeface="B Mehr" panose="00000700000000000000" pitchFamily="2" charset="-78"/>
            </a:rPr>
            <a:t>خانه</a:t>
          </a:r>
          <a:endParaRPr lang="en-US" sz="2400">
            <a:effectLst/>
            <a:cs typeface="B Mehr" panose="00000700000000000000" pitchFamily="2" charset="-78"/>
          </a:endParaRPr>
        </a:p>
      </xdr:txBody>
    </xdr:sp>
    <xdr:clientData/>
  </xdr:twoCellAnchor>
  <xdr:twoCellAnchor>
    <xdr:from>
      <xdr:col>6</xdr:col>
      <xdr:colOff>200026</xdr:colOff>
      <xdr:row>81</xdr:row>
      <xdr:rowOff>104775</xdr:rowOff>
    </xdr:from>
    <xdr:to>
      <xdr:col>7</xdr:col>
      <xdr:colOff>714377</xdr:colOff>
      <xdr:row>85</xdr:row>
      <xdr:rowOff>142875</xdr:rowOff>
    </xdr:to>
    <xdr:sp macro="" textlink="">
      <xdr:nvSpPr>
        <xdr:cNvPr id="7" name="Right Arrow 6">
          <a:hlinkClick xmlns:r="http://schemas.openxmlformats.org/officeDocument/2006/relationships" r:id="rId1"/>
        </xdr:cNvPr>
        <xdr:cNvSpPr/>
      </xdr:nvSpPr>
      <xdr:spPr>
        <a:xfrm flipH="1">
          <a:off x="9987810223" y="31889700"/>
          <a:ext cx="1800226" cy="1333500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بعد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6</xdr:col>
      <xdr:colOff>200024</xdr:colOff>
      <xdr:row>79</xdr:row>
      <xdr:rowOff>323849</xdr:rowOff>
    </xdr:from>
    <xdr:to>
      <xdr:col>6</xdr:col>
      <xdr:colOff>1457324</xdr:colOff>
      <xdr:row>82</xdr:row>
      <xdr:rowOff>66674</xdr:rowOff>
    </xdr:to>
    <xdr:sp macro="" textlink="">
      <xdr:nvSpPr>
        <xdr:cNvPr id="8" name="Rectangle 7">
          <a:hlinkClick xmlns:r="http://schemas.openxmlformats.org/officeDocument/2006/relationships" r:id="rId2"/>
        </xdr:cNvPr>
        <xdr:cNvSpPr/>
      </xdr:nvSpPr>
      <xdr:spPr>
        <a:xfrm>
          <a:off x="9988934176" y="28251149"/>
          <a:ext cx="1257300" cy="714375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خانه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129971</xdr:colOff>
      <xdr:row>1</xdr:row>
      <xdr:rowOff>306500</xdr:rowOff>
    </xdr:from>
    <xdr:to>
      <xdr:col>9</xdr:col>
      <xdr:colOff>515200</xdr:colOff>
      <xdr:row>5</xdr:row>
      <xdr:rowOff>97431</xdr:rowOff>
    </xdr:to>
    <xdr:sp macro="" textlink="">
      <xdr:nvSpPr>
        <xdr:cNvPr id="7" name="Hexagon 4"/>
        <xdr:cNvSpPr txBox="1"/>
      </xdr:nvSpPr>
      <xdr:spPr>
        <a:xfrm>
          <a:off x="9985856750" y="630350"/>
          <a:ext cx="994829" cy="1143481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spcFirstLastPara="0" vert="horz" wrap="square" lIns="60960" tIns="60960" rIns="60960" bIns="60960" numCol="1" spcCol="1270" anchor="ctr" anchorCtr="0">
          <a:noAutofit/>
        </a:bodyPr>
        <a:lstStyle/>
        <a:p>
          <a:pPr algn="ctr"/>
          <a:r>
            <a:rPr lang="fa-IR" sz="1600">
              <a:solidFill>
                <a:schemeClr val="lt1"/>
              </a:solidFill>
              <a:effectLst/>
              <a:latin typeface="+mn-lt"/>
              <a:ea typeface="+mn-ea"/>
              <a:cs typeface="B Mehr" panose="00000700000000000000" pitchFamily="2" charset="-78"/>
            </a:rPr>
            <a:t>خنه</a:t>
          </a:r>
          <a:endParaRPr lang="en-US" sz="2400">
            <a:effectLst/>
            <a:cs typeface="B Mehr" panose="00000700000000000000" pitchFamily="2" charset="-78"/>
          </a:endParaRPr>
        </a:p>
      </xdr:txBody>
    </xdr:sp>
    <xdr:clientData/>
  </xdr:twoCellAnchor>
  <xdr:twoCellAnchor>
    <xdr:from>
      <xdr:col>6</xdr:col>
      <xdr:colOff>323850</xdr:colOff>
      <xdr:row>59</xdr:row>
      <xdr:rowOff>285751</xdr:rowOff>
    </xdr:from>
    <xdr:to>
      <xdr:col>7</xdr:col>
      <xdr:colOff>381000</xdr:colOff>
      <xdr:row>62</xdr:row>
      <xdr:rowOff>219076</xdr:rowOff>
    </xdr:to>
    <xdr:sp macro="" textlink="">
      <xdr:nvSpPr>
        <xdr:cNvPr id="8" name="Right Arrow 7">
          <a:hlinkClick xmlns:r="http://schemas.openxmlformats.org/officeDocument/2006/relationships" r:id="rId1"/>
        </xdr:cNvPr>
        <xdr:cNvSpPr/>
      </xdr:nvSpPr>
      <xdr:spPr>
        <a:xfrm>
          <a:off x="9988143600" y="20297776"/>
          <a:ext cx="1924050" cy="1333500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قبل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7</xdr:col>
      <xdr:colOff>428551</xdr:colOff>
      <xdr:row>59</xdr:row>
      <xdr:rowOff>285751</xdr:rowOff>
    </xdr:from>
    <xdr:to>
      <xdr:col>9</xdr:col>
      <xdr:colOff>266701</xdr:colOff>
      <xdr:row>62</xdr:row>
      <xdr:rowOff>219076</xdr:rowOff>
    </xdr:to>
    <xdr:sp macro="" textlink="">
      <xdr:nvSpPr>
        <xdr:cNvPr id="9" name="Right Arrow 8">
          <a:hlinkClick xmlns:r="http://schemas.openxmlformats.org/officeDocument/2006/relationships" r:id="rId2"/>
        </xdr:cNvPr>
        <xdr:cNvSpPr/>
      </xdr:nvSpPr>
      <xdr:spPr>
        <a:xfrm flipH="1">
          <a:off x="9986105249" y="20297776"/>
          <a:ext cx="1990800" cy="1333500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بعد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6</xdr:col>
      <xdr:colOff>1038225</xdr:colOff>
      <xdr:row>58</xdr:row>
      <xdr:rowOff>333375</xdr:rowOff>
    </xdr:from>
    <xdr:to>
      <xdr:col>8</xdr:col>
      <xdr:colOff>152400</xdr:colOff>
      <xdr:row>60</xdr:row>
      <xdr:rowOff>114300</xdr:rowOff>
    </xdr:to>
    <xdr:sp macro="" textlink="">
      <xdr:nvSpPr>
        <xdr:cNvPr id="10" name="Rectangle 9">
          <a:hlinkClick xmlns:r="http://schemas.openxmlformats.org/officeDocument/2006/relationships" r:id="rId3"/>
        </xdr:cNvPr>
        <xdr:cNvSpPr/>
      </xdr:nvSpPr>
      <xdr:spPr>
        <a:xfrm>
          <a:off x="9986829150" y="19878675"/>
          <a:ext cx="2524125" cy="714375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خانه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23</xdr:row>
      <xdr:rowOff>152401</xdr:rowOff>
    </xdr:from>
    <xdr:to>
      <xdr:col>10</xdr:col>
      <xdr:colOff>371475</xdr:colOff>
      <xdr:row>27</xdr:row>
      <xdr:rowOff>190501</xdr:rowOff>
    </xdr:to>
    <xdr:sp macro="" textlink="">
      <xdr:nvSpPr>
        <xdr:cNvPr id="5" name="Right Arrow 4">
          <a:hlinkClick xmlns:r="http://schemas.openxmlformats.org/officeDocument/2006/relationships" r:id="rId1"/>
        </xdr:cNvPr>
        <xdr:cNvSpPr/>
      </xdr:nvSpPr>
      <xdr:spPr>
        <a:xfrm>
          <a:off x="9983828775" y="7600951"/>
          <a:ext cx="1924050" cy="1333500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قبل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10</xdr:col>
      <xdr:colOff>419026</xdr:colOff>
      <xdr:row>23</xdr:row>
      <xdr:rowOff>152401</xdr:rowOff>
    </xdr:from>
    <xdr:to>
      <xdr:col>11</xdr:col>
      <xdr:colOff>847726</xdr:colOff>
      <xdr:row>27</xdr:row>
      <xdr:rowOff>190501</xdr:rowOff>
    </xdr:to>
    <xdr:sp macro="" textlink="">
      <xdr:nvSpPr>
        <xdr:cNvPr id="6" name="Right Arrow 5">
          <a:hlinkClick xmlns:r="http://schemas.openxmlformats.org/officeDocument/2006/relationships" r:id="rId2"/>
        </xdr:cNvPr>
        <xdr:cNvSpPr/>
      </xdr:nvSpPr>
      <xdr:spPr>
        <a:xfrm flipH="1">
          <a:off x="9981790424" y="7600951"/>
          <a:ext cx="1990800" cy="1333500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بعد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8</xdr:col>
      <xdr:colOff>381000</xdr:colOff>
      <xdr:row>22</xdr:row>
      <xdr:rowOff>57150</xdr:rowOff>
    </xdr:from>
    <xdr:to>
      <xdr:col>11</xdr:col>
      <xdr:colOff>123825</xdr:colOff>
      <xdr:row>24</xdr:row>
      <xdr:rowOff>123825</xdr:rowOff>
    </xdr:to>
    <xdr:sp macro="" textlink="">
      <xdr:nvSpPr>
        <xdr:cNvPr id="7" name="Rectangle 6">
          <a:hlinkClick xmlns:r="http://schemas.openxmlformats.org/officeDocument/2006/relationships" r:id="rId3"/>
        </xdr:cNvPr>
        <xdr:cNvSpPr/>
      </xdr:nvSpPr>
      <xdr:spPr>
        <a:xfrm>
          <a:off x="9982514325" y="7181850"/>
          <a:ext cx="2524125" cy="714375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خانه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10</xdr:col>
      <xdr:colOff>328246</xdr:colOff>
      <xdr:row>7</xdr:row>
      <xdr:rowOff>350228</xdr:rowOff>
    </xdr:to>
    <xdr:sp macro="" textlink="">
      <xdr:nvSpPr>
        <xdr:cNvPr id="5" name="Right Arrow 4">
          <a:hlinkClick xmlns:r="http://schemas.openxmlformats.org/officeDocument/2006/relationships" r:id="rId1"/>
        </xdr:cNvPr>
        <xdr:cNvSpPr/>
      </xdr:nvSpPr>
      <xdr:spPr>
        <a:xfrm>
          <a:off x="9981262154" y="2066925"/>
          <a:ext cx="1595071" cy="1093178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قبل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10</xdr:col>
      <xdr:colOff>395193</xdr:colOff>
      <xdr:row>4</xdr:row>
      <xdr:rowOff>220542</xdr:rowOff>
    </xdr:from>
    <xdr:to>
      <xdr:col>13</xdr:col>
      <xdr:colOff>161193</xdr:colOff>
      <xdr:row>7</xdr:row>
      <xdr:rowOff>343392</xdr:rowOff>
    </xdr:to>
    <xdr:sp macro="" textlink="">
      <xdr:nvSpPr>
        <xdr:cNvPr id="6" name="Right Arrow 5">
          <a:hlinkClick xmlns:r="http://schemas.openxmlformats.org/officeDocument/2006/relationships" r:id="rId2"/>
        </xdr:cNvPr>
        <xdr:cNvSpPr/>
      </xdr:nvSpPr>
      <xdr:spPr>
        <a:xfrm flipH="1">
          <a:off x="9979600407" y="2058867"/>
          <a:ext cx="1594800" cy="1094400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بعد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8</xdr:col>
      <xdr:colOff>542925</xdr:colOff>
      <xdr:row>3</xdr:row>
      <xdr:rowOff>47625</xdr:rowOff>
    </xdr:from>
    <xdr:to>
      <xdr:col>12</xdr:col>
      <xdr:colOff>178777</xdr:colOff>
      <xdr:row>5</xdr:row>
      <xdr:rowOff>117231</xdr:rowOff>
    </xdr:to>
    <xdr:sp macro="" textlink="">
      <xdr:nvSpPr>
        <xdr:cNvPr id="7" name="Rectangle 6">
          <a:hlinkClick xmlns:r="http://schemas.openxmlformats.org/officeDocument/2006/relationships" r:id="rId3"/>
        </xdr:cNvPr>
        <xdr:cNvSpPr/>
      </xdr:nvSpPr>
      <xdr:spPr>
        <a:xfrm>
          <a:off x="9980192423" y="1562100"/>
          <a:ext cx="2074252" cy="717306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خانه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17</xdr:row>
      <xdr:rowOff>277692</xdr:rowOff>
    </xdr:from>
    <xdr:to>
      <xdr:col>12</xdr:col>
      <xdr:colOff>480646</xdr:colOff>
      <xdr:row>20</xdr:row>
      <xdr:rowOff>388328</xdr:rowOff>
    </xdr:to>
    <xdr:sp macro="" textlink="">
      <xdr:nvSpPr>
        <xdr:cNvPr id="5" name="Right Arrow 4">
          <a:hlinkClick xmlns:r="http://schemas.openxmlformats.org/officeDocument/2006/relationships" r:id="rId1"/>
        </xdr:cNvPr>
        <xdr:cNvSpPr/>
      </xdr:nvSpPr>
      <xdr:spPr>
        <a:xfrm>
          <a:off x="9979890554" y="7154742"/>
          <a:ext cx="1928446" cy="1339361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قبل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12</xdr:col>
      <xdr:colOff>528197</xdr:colOff>
      <xdr:row>17</xdr:row>
      <xdr:rowOff>277692</xdr:rowOff>
    </xdr:from>
    <xdr:to>
      <xdr:col>16</xdr:col>
      <xdr:colOff>84993</xdr:colOff>
      <xdr:row>20</xdr:row>
      <xdr:rowOff>388328</xdr:rowOff>
    </xdr:to>
    <xdr:sp macro="" textlink="">
      <xdr:nvSpPr>
        <xdr:cNvPr id="6" name="Right Arrow 5">
          <a:hlinkClick xmlns:r="http://schemas.openxmlformats.org/officeDocument/2006/relationships" r:id="rId2"/>
        </xdr:cNvPr>
        <xdr:cNvSpPr/>
      </xdr:nvSpPr>
      <xdr:spPr>
        <a:xfrm flipH="1">
          <a:off x="9977847807" y="7154742"/>
          <a:ext cx="1995196" cy="1339361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بعد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10</xdr:col>
      <xdr:colOff>487240</xdr:colOff>
      <xdr:row>16</xdr:row>
      <xdr:rowOff>266700</xdr:rowOff>
    </xdr:from>
    <xdr:to>
      <xdr:col>14</xdr:col>
      <xdr:colOff>578827</xdr:colOff>
      <xdr:row>18</xdr:row>
      <xdr:rowOff>164856</xdr:rowOff>
    </xdr:to>
    <xdr:sp macro="" textlink="">
      <xdr:nvSpPr>
        <xdr:cNvPr id="7" name="Rectangle 6">
          <a:hlinkClick xmlns:r="http://schemas.openxmlformats.org/officeDocument/2006/relationships" r:id="rId3"/>
        </xdr:cNvPr>
        <xdr:cNvSpPr/>
      </xdr:nvSpPr>
      <xdr:spPr>
        <a:xfrm>
          <a:off x="9978573173" y="6734175"/>
          <a:ext cx="2529987" cy="717306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خانه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495300</xdr:colOff>
      <xdr:row>13</xdr:row>
      <xdr:rowOff>258642</xdr:rowOff>
    </xdr:from>
    <xdr:to>
      <xdr:col>10</xdr:col>
      <xdr:colOff>366346</xdr:colOff>
      <xdr:row>16</xdr:row>
      <xdr:rowOff>131153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84243479" y="6249867"/>
          <a:ext cx="1928446" cy="1539386"/>
        </a:xfrm>
        <a:prstGeom prst="rightArrow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صفحه</a:t>
          </a:r>
          <a:r>
            <a:rPr lang="fa-IR" sz="1600" baseline="0">
              <a:cs typeface="B Mehr" panose="00000700000000000000" pitchFamily="2" charset="-78"/>
            </a:rPr>
            <a:t> قبل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  <xdr:twoCellAnchor>
    <xdr:from>
      <xdr:col>9</xdr:col>
      <xdr:colOff>581025</xdr:colOff>
      <xdr:row>12</xdr:row>
      <xdr:rowOff>161925</xdr:rowOff>
    </xdr:from>
    <xdr:to>
      <xdr:col>10</xdr:col>
      <xdr:colOff>381000</xdr:colOff>
      <xdr:row>14</xdr:row>
      <xdr:rowOff>231531</xdr:rowOff>
    </xdr:to>
    <xdr:sp macro="" textlink="">
      <xdr:nvSpPr>
        <xdr:cNvPr id="4" name="Rectangle 3">
          <a:hlinkClick xmlns:r="http://schemas.openxmlformats.org/officeDocument/2006/relationships" r:id="rId2"/>
        </xdr:cNvPr>
        <xdr:cNvSpPr/>
      </xdr:nvSpPr>
      <xdr:spPr>
        <a:xfrm>
          <a:off x="9984228825" y="5829300"/>
          <a:ext cx="1114425" cy="717306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12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>
              <a:cs typeface="B Mehr" panose="00000700000000000000" pitchFamily="2" charset="-78"/>
            </a:rPr>
            <a:t>خانه</a:t>
          </a:r>
          <a:endParaRPr lang="en-US" sz="1600">
            <a:cs typeface="B Mehr" panose="000007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2060"/>
  </sheetPr>
  <dimension ref="A1:AD43"/>
  <sheetViews>
    <sheetView showGridLines="0" showRowColHeaders="0" rightToLeft="1" zoomScaleNormal="100" workbookViewId="0">
      <selection activeCell="C45" sqref="C45"/>
    </sheetView>
  </sheetViews>
  <sheetFormatPr defaultRowHeight="15" x14ac:dyDescent="0.25"/>
  <cols>
    <col min="1" max="15" width="9.140625" style="24"/>
    <col min="16" max="29" width="9.140625" style="24" customWidth="1"/>
    <col min="30" max="30" width="9.140625" style="24"/>
    <col min="31" max="16384" width="9.140625" style="23"/>
  </cols>
  <sheetData>
    <row r="1" spans="1:30" x14ac:dyDescent="0.25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</row>
    <row r="2" spans="1:30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</row>
    <row r="3" spans="1:30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</row>
    <row r="4" spans="1:30" x14ac:dyDescent="0.25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</row>
    <row r="5" spans="1:30" x14ac:dyDescent="0.25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</row>
    <row r="6" spans="1:30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</row>
    <row r="7" spans="1:30" x14ac:dyDescent="0.25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</row>
    <row r="8" spans="1:30" x14ac:dyDescent="0.25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</row>
    <row r="9" spans="1:30" x14ac:dyDescent="0.25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</row>
    <row r="10" spans="1:30" x14ac:dyDescent="0.25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</row>
    <row r="11" spans="1:30" x14ac:dyDescent="0.25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</row>
    <row r="12" spans="1:30" x14ac:dyDescent="0.25">
      <c r="A12" s="129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</row>
    <row r="13" spans="1:30" x14ac:dyDescent="0.25">
      <c r="A13" s="129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</row>
    <row r="14" spans="1:30" x14ac:dyDescent="0.25">
      <c r="A14" s="129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</row>
    <row r="15" spans="1:30" x14ac:dyDescent="0.25">
      <c r="A15" s="129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</row>
    <row r="16" spans="1:30" x14ac:dyDescent="0.25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</row>
    <row r="17" spans="1:30" x14ac:dyDescent="0.25">
      <c r="A17" s="129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</row>
    <row r="18" spans="1:30" x14ac:dyDescent="0.25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</row>
    <row r="19" spans="1:30" x14ac:dyDescent="0.25">
      <c r="A19" s="129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</row>
    <row r="20" spans="1:30" x14ac:dyDescent="0.25">
      <c r="A20" s="129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</row>
    <row r="21" spans="1:30" x14ac:dyDescent="0.25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</row>
    <row r="22" spans="1:30" x14ac:dyDescent="0.25">
      <c r="A22" s="129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</row>
    <row r="23" spans="1:30" x14ac:dyDescent="0.25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</row>
    <row r="24" spans="1:30" x14ac:dyDescent="0.25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</row>
    <row r="25" spans="1:30" x14ac:dyDescent="0.25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</row>
    <row r="26" spans="1:30" x14ac:dyDescent="0.25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</row>
    <row r="27" spans="1:30" x14ac:dyDescent="0.25">
      <c r="A27" s="129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</row>
    <row r="28" spans="1:30" x14ac:dyDescent="0.25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</row>
    <row r="29" spans="1:30" x14ac:dyDescent="0.25">
      <c r="A29" s="129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</row>
    <row r="30" spans="1:30" x14ac:dyDescent="0.25">
      <c r="A30" s="129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</row>
    <row r="31" spans="1:30" x14ac:dyDescent="0.25">
      <c r="A31" s="129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</row>
    <row r="32" spans="1:30" x14ac:dyDescent="0.25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</row>
    <row r="33" spans="1:30" x14ac:dyDescent="0.25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</row>
    <row r="34" spans="1:30" x14ac:dyDescent="0.25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</row>
    <row r="35" spans="1:30" x14ac:dyDescent="0.25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</row>
    <row r="36" spans="1:30" x14ac:dyDescent="0.25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</row>
    <row r="37" spans="1:30" x14ac:dyDescent="0.25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</row>
    <row r="38" spans="1:30" x14ac:dyDescent="0.25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</row>
    <row r="39" spans="1:30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</row>
    <row r="40" spans="1:30" x14ac:dyDescent="0.25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</row>
    <row r="41" spans="1:30" x14ac:dyDescent="0.25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</row>
    <row r="42" spans="1:30" x14ac:dyDescent="0.25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</row>
    <row r="43" spans="1:30" x14ac:dyDescent="0.25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</row>
  </sheetData>
  <sheetProtection algorithmName="SHA-512" hashValue="aE9auSzFvDv8l1RIvr3/Ami8KQiIqgrcHb3+lOlHYd5LMKeGdUUURnOu8hE6Yat6R+Hj3aelk/ALw7B+xgM4Zw==" saltValue="WCKzqbHgsl2+zdaegwEWCw==" spinCount="100000" sheet="1" objects="1" scenarios="1"/>
  <mergeCells count="1">
    <mergeCell ref="A1:AD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-0.499984740745262"/>
  </sheetPr>
  <dimension ref="B1:V29"/>
  <sheetViews>
    <sheetView showGridLines="0" rightToLeft="1" workbookViewId="0">
      <selection activeCell="B17" sqref="B17"/>
    </sheetView>
  </sheetViews>
  <sheetFormatPr defaultRowHeight="15" x14ac:dyDescent="0.25"/>
  <cols>
    <col min="2" max="2" width="23.85546875" customWidth="1"/>
    <col min="3" max="3" width="25.85546875" customWidth="1"/>
    <col min="4" max="4" width="27.7109375" customWidth="1"/>
  </cols>
  <sheetData>
    <row r="1" spans="2:22" ht="15.75" thickBot="1" x14ac:dyDescent="0.3"/>
    <row r="2" spans="2:22" s="103" customFormat="1" ht="30" customHeight="1" x14ac:dyDescent="0.25">
      <c r="B2" s="104" t="s">
        <v>123</v>
      </c>
      <c r="C2" s="132"/>
      <c r="D2" s="133"/>
      <c r="N2" s="108"/>
      <c r="O2" s="108"/>
      <c r="P2" s="108"/>
      <c r="Q2" s="108"/>
      <c r="R2" s="107"/>
      <c r="S2" s="107">
        <v>1400</v>
      </c>
      <c r="T2" s="107">
        <v>0</v>
      </c>
      <c r="U2" s="107"/>
      <c r="V2" s="108"/>
    </row>
    <row r="3" spans="2:22" s="103" customFormat="1" ht="30" customHeight="1" x14ac:dyDescent="0.25">
      <c r="B3" s="105" t="s">
        <v>124</v>
      </c>
      <c r="C3" s="134"/>
      <c r="D3" s="135"/>
      <c r="N3" s="108"/>
      <c r="O3" s="108"/>
      <c r="P3" s="108"/>
      <c r="Q3" s="110"/>
      <c r="R3" s="107"/>
      <c r="S3" s="107">
        <v>1401</v>
      </c>
      <c r="T3" s="107">
        <v>1</v>
      </c>
      <c r="U3" s="110"/>
      <c r="V3" s="108"/>
    </row>
    <row r="4" spans="2:22" s="103" customFormat="1" ht="30" customHeight="1" x14ac:dyDescent="0.25">
      <c r="B4" s="105" t="s">
        <v>125</v>
      </c>
      <c r="C4" s="130"/>
      <c r="D4" s="131"/>
      <c r="M4" s="110"/>
      <c r="N4" s="110"/>
      <c r="O4" s="110"/>
      <c r="P4" s="110"/>
      <c r="Q4" s="110"/>
      <c r="R4" s="107"/>
      <c r="S4" s="107">
        <v>1402</v>
      </c>
      <c r="T4" s="107">
        <v>2</v>
      </c>
      <c r="U4" s="110"/>
      <c r="V4" s="108"/>
    </row>
    <row r="5" spans="2:22" s="103" customFormat="1" ht="30" customHeight="1" x14ac:dyDescent="0.25">
      <c r="B5" s="105" t="s">
        <v>126</v>
      </c>
      <c r="C5" s="134"/>
      <c r="D5" s="135"/>
      <c r="M5" s="110"/>
      <c r="N5" s="110"/>
      <c r="O5" s="110"/>
      <c r="P5" s="110"/>
      <c r="Q5" s="110"/>
      <c r="R5" s="107"/>
      <c r="S5" s="107">
        <v>1403</v>
      </c>
      <c r="T5" s="107">
        <v>3</v>
      </c>
      <c r="U5" s="110"/>
      <c r="V5" s="108"/>
    </row>
    <row r="6" spans="2:22" s="103" customFormat="1" ht="30" customHeight="1" x14ac:dyDescent="0.25">
      <c r="B6" s="105" t="s">
        <v>53</v>
      </c>
      <c r="C6" s="130"/>
      <c r="D6" s="131"/>
      <c r="M6" s="110"/>
      <c r="N6" s="110"/>
      <c r="O6" s="110"/>
      <c r="P6" s="110"/>
      <c r="Q6" s="110"/>
      <c r="R6" s="107"/>
      <c r="S6" s="107">
        <v>1404</v>
      </c>
      <c r="T6" s="107">
        <v>4</v>
      </c>
      <c r="U6" s="110"/>
      <c r="V6" s="108"/>
    </row>
    <row r="7" spans="2:22" s="103" customFormat="1" ht="30" customHeight="1" x14ac:dyDescent="0.25">
      <c r="B7" s="105" t="s">
        <v>127</v>
      </c>
      <c r="C7" s="134"/>
      <c r="D7" s="135"/>
      <c r="M7" s="110"/>
      <c r="N7" s="110"/>
      <c r="O7" s="110"/>
      <c r="P7" s="110"/>
      <c r="Q7" s="110"/>
      <c r="R7" s="107"/>
      <c r="S7" s="107">
        <v>1405</v>
      </c>
      <c r="T7" s="107">
        <v>5</v>
      </c>
      <c r="U7" s="110"/>
      <c r="V7" s="108"/>
    </row>
    <row r="8" spans="2:22" s="103" customFormat="1" ht="30" customHeight="1" thickBot="1" x14ac:dyDescent="0.3">
      <c r="B8" s="106" t="s">
        <v>128</v>
      </c>
      <c r="C8" s="130"/>
      <c r="D8" s="131"/>
      <c r="M8" s="110"/>
      <c r="N8" s="110"/>
      <c r="O8" s="110"/>
      <c r="P8" s="110"/>
      <c r="Q8" s="110"/>
      <c r="R8" s="107"/>
      <c r="S8" s="107">
        <v>1406</v>
      </c>
      <c r="T8" s="107">
        <v>6</v>
      </c>
      <c r="U8" s="110"/>
      <c r="V8" s="108"/>
    </row>
    <row r="9" spans="2:22" s="103" customFormat="1" ht="30" customHeight="1" thickBot="1" x14ac:dyDescent="0.3">
      <c r="B9" s="106" t="s">
        <v>129</v>
      </c>
      <c r="C9" s="125">
        <v>1</v>
      </c>
      <c r="D9" s="126">
        <v>1400</v>
      </c>
      <c r="N9" s="108"/>
      <c r="O9" s="108"/>
      <c r="P9" s="108"/>
      <c r="Q9" s="110"/>
      <c r="R9" s="107"/>
      <c r="S9" s="107">
        <v>1407</v>
      </c>
      <c r="T9" s="107">
        <v>7</v>
      </c>
      <c r="U9" s="110"/>
      <c r="V9" s="108"/>
    </row>
    <row r="10" spans="2:22" x14ac:dyDescent="0.25">
      <c r="N10" s="109"/>
      <c r="O10" s="109"/>
      <c r="P10" s="109"/>
      <c r="Q10" s="111"/>
      <c r="R10" s="112"/>
      <c r="S10" s="107">
        <v>1408</v>
      </c>
      <c r="T10" s="107">
        <v>8</v>
      </c>
      <c r="U10" s="111"/>
      <c r="V10" s="109"/>
    </row>
    <row r="11" spans="2:22" x14ac:dyDescent="0.25">
      <c r="N11" s="109"/>
      <c r="O11" s="109"/>
      <c r="P11" s="109"/>
      <c r="Q11" s="111"/>
      <c r="R11" s="112"/>
      <c r="S11" s="107">
        <v>1409</v>
      </c>
      <c r="T11" s="107">
        <v>9</v>
      </c>
      <c r="U11" s="111"/>
      <c r="V11" s="109"/>
    </row>
    <row r="12" spans="2:22" x14ac:dyDescent="0.25">
      <c r="N12" s="109"/>
      <c r="O12" s="109"/>
      <c r="P12" s="109"/>
      <c r="Q12" s="111"/>
      <c r="R12" s="112"/>
      <c r="S12" s="107">
        <v>1410</v>
      </c>
      <c r="T12" s="107">
        <v>10</v>
      </c>
      <c r="U12" s="111"/>
      <c r="V12" s="109"/>
    </row>
    <row r="13" spans="2:22" x14ac:dyDescent="0.25">
      <c r="N13" s="109"/>
      <c r="O13" s="109"/>
      <c r="P13" s="109"/>
      <c r="Q13" s="111"/>
      <c r="R13" s="112"/>
      <c r="S13" s="107">
        <v>1411</v>
      </c>
      <c r="T13" s="107">
        <v>11</v>
      </c>
      <c r="U13" s="111"/>
      <c r="V13" s="109"/>
    </row>
    <row r="14" spans="2:22" x14ac:dyDescent="0.25">
      <c r="N14" s="109"/>
      <c r="O14" s="109"/>
      <c r="P14" s="109"/>
      <c r="Q14" s="111"/>
      <c r="R14" s="112"/>
      <c r="S14" s="107">
        <v>1412</v>
      </c>
      <c r="T14" s="107">
        <v>12</v>
      </c>
      <c r="U14" s="111"/>
      <c r="V14" s="109"/>
    </row>
    <row r="15" spans="2:22" x14ac:dyDescent="0.25">
      <c r="N15" s="109"/>
      <c r="O15" s="109"/>
      <c r="P15" s="109"/>
      <c r="Q15" s="111"/>
      <c r="R15" s="112"/>
      <c r="S15" s="107">
        <v>1413</v>
      </c>
      <c r="T15" s="107">
        <v>13</v>
      </c>
      <c r="U15" s="111"/>
      <c r="V15" s="109"/>
    </row>
    <row r="16" spans="2:22" x14ac:dyDescent="0.25">
      <c r="N16" s="109"/>
      <c r="O16" s="109"/>
      <c r="P16" s="109"/>
      <c r="Q16" s="111"/>
      <c r="R16" s="112"/>
      <c r="S16" s="107">
        <v>1414</v>
      </c>
      <c r="T16" s="107">
        <v>14</v>
      </c>
      <c r="U16" s="111"/>
      <c r="V16" s="109"/>
    </row>
    <row r="17" spans="14:22" x14ac:dyDescent="0.25">
      <c r="N17" s="109"/>
      <c r="O17" s="109"/>
      <c r="P17" s="109"/>
      <c r="Q17" s="111"/>
      <c r="R17" s="112"/>
      <c r="S17" s="107">
        <v>1415</v>
      </c>
      <c r="T17" s="107">
        <v>15</v>
      </c>
      <c r="U17" s="111"/>
      <c r="V17" s="109"/>
    </row>
    <row r="18" spans="14:22" x14ac:dyDescent="0.25">
      <c r="Q18" s="111"/>
      <c r="R18" s="112"/>
      <c r="S18" s="107">
        <v>1416</v>
      </c>
      <c r="T18" s="107">
        <v>16</v>
      </c>
      <c r="U18" s="111"/>
    </row>
    <row r="19" spans="14:22" x14ac:dyDescent="0.25">
      <c r="Q19" s="111"/>
      <c r="R19" s="112"/>
      <c r="S19" s="107">
        <v>1417</v>
      </c>
      <c r="T19" s="107">
        <v>17</v>
      </c>
      <c r="U19" s="111"/>
    </row>
    <row r="20" spans="14:22" x14ac:dyDescent="0.25">
      <c r="Q20" s="111"/>
      <c r="R20" s="112"/>
      <c r="S20" s="107">
        <v>1418</v>
      </c>
      <c r="T20" s="107">
        <v>18</v>
      </c>
      <c r="U20" s="111"/>
    </row>
    <row r="21" spans="14:22" x14ac:dyDescent="0.25">
      <c r="Q21" s="111"/>
      <c r="R21" s="112"/>
      <c r="S21" s="107">
        <v>1419</v>
      </c>
      <c r="T21" s="107">
        <v>19</v>
      </c>
      <c r="U21" s="111"/>
    </row>
    <row r="22" spans="14:22" x14ac:dyDescent="0.25">
      <c r="Q22" s="111"/>
      <c r="R22" s="112"/>
      <c r="S22" s="107">
        <v>1420</v>
      </c>
      <c r="T22" s="107">
        <v>20</v>
      </c>
      <c r="U22" s="111"/>
    </row>
    <row r="23" spans="14:22" x14ac:dyDescent="0.25">
      <c r="Q23" s="111"/>
      <c r="R23" s="111"/>
      <c r="S23" s="111"/>
      <c r="T23" s="111"/>
      <c r="U23" s="111"/>
    </row>
    <row r="24" spans="14:22" x14ac:dyDescent="0.25">
      <c r="Q24" s="111"/>
      <c r="R24" s="111"/>
      <c r="S24" s="111"/>
      <c r="T24" s="111"/>
      <c r="U24" s="111"/>
    </row>
    <row r="25" spans="14:22" x14ac:dyDescent="0.25">
      <c r="Q25" s="111"/>
      <c r="R25" s="111"/>
      <c r="S25" s="111"/>
      <c r="T25" s="111"/>
      <c r="U25" s="111"/>
    </row>
    <row r="26" spans="14:22" x14ac:dyDescent="0.25">
      <c r="Q26" s="111"/>
      <c r="R26" s="111"/>
      <c r="S26" s="111"/>
      <c r="T26" s="111"/>
      <c r="U26" s="111"/>
    </row>
    <row r="27" spans="14:22" x14ac:dyDescent="0.25">
      <c r="Q27" s="111"/>
      <c r="R27" s="111"/>
      <c r="S27" s="111"/>
      <c r="T27" s="111"/>
      <c r="U27" s="111"/>
    </row>
    <row r="28" spans="14:22" x14ac:dyDescent="0.25">
      <c r="Q28" s="111"/>
      <c r="R28" s="111"/>
      <c r="S28" s="111"/>
      <c r="T28" s="111"/>
      <c r="U28" s="111"/>
    </row>
    <row r="29" spans="14:22" x14ac:dyDescent="0.25">
      <c r="Q29" s="111"/>
      <c r="R29" s="111"/>
      <c r="S29" s="111"/>
      <c r="T29" s="111"/>
      <c r="U29" s="111"/>
    </row>
  </sheetData>
  <sheetProtection algorithmName="SHA-512" hashValue="QRGJyjP6x7KHLJbO98JkR5FZ7XHwsw3mZXRU6pufinyhvyHA8OthIHiDJvDibc6TPYGXnUN1nZXbSTIep9M78g==" saltValue="qjTxopHsjFVEyVxSCG1WWQ==" spinCount="100000" sheet="1" objects="1" scenarios="1"/>
  <mergeCells count="7">
    <mergeCell ref="C8:D8"/>
    <mergeCell ref="C2:D2"/>
    <mergeCell ref="C3:D3"/>
    <mergeCell ref="C4:D4"/>
    <mergeCell ref="C5:D5"/>
    <mergeCell ref="C6:D6"/>
    <mergeCell ref="C7:D7"/>
  </mergeCells>
  <dataValidations count="3">
    <dataValidation allowBlank="1" showInputMessage="1" showErrorMessage="1" promptTitle="راهنما" prompt="پس از هر تغییر و برای هر ارسال، نسخه را مشخص نمایید._x000a_عدد اول مربوط به سال و عدد دوم نسخه ارسال شده در آن سال می باشد._x000a_" sqref="B9"/>
    <dataValidation type="list" allowBlank="1" showInputMessage="1" showErrorMessage="1" sqref="C9">
      <formula1>$T$3:$T$22</formula1>
    </dataValidation>
    <dataValidation type="list" allowBlank="1" showInputMessage="1" showErrorMessage="1" sqref="D9">
      <formula1>$S$2:$S$22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499984740745262"/>
  </sheetPr>
  <dimension ref="A2:N86"/>
  <sheetViews>
    <sheetView showGridLines="0" showRowColHeaders="0" rightToLeft="1" zoomScaleNormal="100" workbookViewId="0"/>
  </sheetViews>
  <sheetFormatPr defaultRowHeight="25.5" x14ac:dyDescent="0.25"/>
  <cols>
    <col min="1" max="1" width="9.140625" style="6"/>
    <col min="2" max="2" width="14.7109375" style="11" customWidth="1"/>
    <col min="3" max="3" width="9.140625" style="6" customWidth="1"/>
    <col min="4" max="4" width="31.5703125" style="6" customWidth="1"/>
    <col min="5" max="5" width="18.42578125" style="11" customWidth="1"/>
    <col min="6" max="6" width="16.7109375" style="11" customWidth="1"/>
    <col min="7" max="7" width="19.28515625" style="11" customWidth="1"/>
    <col min="8" max="8" width="17.140625" style="6" customWidth="1"/>
    <col min="9" max="9" width="8.7109375" style="6" customWidth="1"/>
    <col min="10" max="10" width="18.7109375" style="6" customWidth="1"/>
    <col min="11" max="11" width="56.7109375" style="6" customWidth="1"/>
    <col min="12" max="12" width="24.7109375" style="6" customWidth="1"/>
    <col min="13" max="13" width="5.42578125" style="6" customWidth="1"/>
    <col min="14" max="16384" width="9.140625" style="6"/>
  </cols>
  <sheetData>
    <row r="2" spans="1:14" ht="44.25" customHeight="1" x14ac:dyDescent="0.25">
      <c r="B2" s="136" t="s">
        <v>3</v>
      </c>
      <c r="C2" s="7" t="s">
        <v>4</v>
      </c>
      <c r="D2" s="7" t="s">
        <v>0</v>
      </c>
      <c r="E2" s="55" t="s">
        <v>1</v>
      </c>
      <c r="F2" s="55" t="s">
        <v>2</v>
      </c>
    </row>
    <row r="3" spans="1:14" x14ac:dyDescent="0.25">
      <c r="B3" s="136"/>
      <c r="C3" s="8">
        <v>1</v>
      </c>
      <c r="D3" s="8"/>
      <c r="E3" s="58"/>
      <c r="F3" s="56">
        <f>D3*E3</f>
        <v>0</v>
      </c>
    </row>
    <row r="4" spans="1:14" x14ac:dyDescent="0.25">
      <c r="B4" s="9"/>
      <c r="C4" s="10"/>
      <c r="D4" s="10"/>
      <c r="E4" s="57"/>
      <c r="F4" s="57"/>
    </row>
    <row r="6" spans="1:14" ht="51" x14ac:dyDescent="0.25">
      <c r="B6" s="141" t="s">
        <v>11</v>
      </c>
      <c r="C6" s="7" t="s">
        <v>4</v>
      </c>
      <c r="D6" s="7" t="s">
        <v>5</v>
      </c>
      <c r="E6" s="55" t="s">
        <v>6</v>
      </c>
      <c r="F6" s="55" t="s">
        <v>1</v>
      </c>
      <c r="G6" s="55" t="s">
        <v>2</v>
      </c>
    </row>
    <row r="7" spans="1:14" x14ac:dyDescent="0.25">
      <c r="B7" s="142"/>
      <c r="C7" s="8">
        <v>1</v>
      </c>
      <c r="D7" s="8" t="s">
        <v>7</v>
      </c>
      <c r="E7" s="58"/>
      <c r="F7" s="58"/>
      <c r="G7" s="56">
        <f>E7*F7</f>
        <v>0</v>
      </c>
      <c r="M7" s="12"/>
      <c r="N7" s="12"/>
    </row>
    <row r="8" spans="1:14" x14ac:dyDescent="0.25">
      <c r="B8" s="142"/>
      <c r="C8" s="13">
        <v>2</v>
      </c>
      <c r="D8" s="13" t="s">
        <v>8</v>
      </c>
      <c r="E8" s="59"/>
      <c r="F8" s="59"/>
      <c r="G8" s="68">
        <f>E8*F8</f>
        <v>0</v>
      </c>
      <c r="M8" s="12"/>
      <c r="N8" s="12"/>
    </row>
    <row r="9" spans="1:14" x14ac:dyDescent="0.25">
      <c r="B9" s="142"/>
      <c r="C9" s="8">
        <v>3</v>
      </c>
      <c r="D9" s="8" t="s">
        <v>9</v>
      </c>
      <c r="E9" s="58"/>
      <c r="F9" s="58"/>
      <c r="G9" s="56">
        <f>E9*F9</f>
        <v>0</v>
      </c>
      <c r="M9" s="12"/>
      <c r="N9" s="12"/>
    </row>
    <row r="10" spans="1:14" ht="25.5" customHeight="1" x14ac:dyDescent="0.25">
      <c r="B10" s="142"/>
      <c r="C10" s="13">
        <v>4</v>
      </c>
      <c r="D10" s="13" t="s">
        <v>10</v>
      </c>
      <c r="E10" s="59"/>
      <c r="F10" s="59"/>
      <c r="G10" s="68">
        <f>E10*F10</f>
        <v>0</v>
      </c>
      <c r="M10" s="14"/>
      <c r="N10" s="15"/>
    </row>
    <row r="11" spans="1:14" ht="25.5" customHeight="1" x14ac:dyDescent="0.25">
      <c r="B11" s="142"/>
      <c r="C11" s="8">
        <v>5</v>
      </c>
      <c r="D11" s="8"/>
      <c r="E11" s="58"/>
      <c r="F11" s="58"/>
      <c r="G11" s="56">
        <f>E11*F11</f>
        <v>0</v>
      </c>
      <c r="M11" s="16"/>
      <c r="N11" s="15"/>
    </row>
    <row r="12" spans="1:14" ht="27" customHeight="1" x14ac:dyDescent="0.25">
      <c r="B12" s="143"/>
      <c r="C12" s="137" t="s">
        <v>17</v>
      </c>
      <c r="D12" s="138"/>
      <c r="E12" s="138"/>
      <c r="F12" s="139"/>
      <c r="G12" s="69">
        <f>SUM(G7:G11)</f>
        <v>0</v>
      </c>
      <c r="M12" s="12"/>
      <c r="N12" s="12"/>
    </row>
    <row r="13" spans="1:14" ht="32.25" x14ac:dyDescent="0.25">
      <c r="A13" s="17"/>
      <c r="B13" s="9"/>
      <c r="C13" s="18"/>
      <c r="D13" s="18"/>
      <c r="E13" s="60"/>
      <c r="F13" s="60"/>
      <c r="G13" s="70"/>
      <c r="M13" s="12"/>
      <c r="N13" s="12"/>
    </row>
    <row r="14" spans="1:14" x14ac:dyDescent="0.25">
      <c r="I14" s="19"/>
    </row>
    <row r="15" spans="1:14" ht="51" x14ac:dyDescent="0.25">
      <c r="B15" s="136" t="s">
        <v>18</v>
      </c>
      <c r="C15" s="7" t="s">
        <v>4</v>
      </c>
      <c r="D15" s="7" t="s">
        <v>12</v>
      </c>
      <c r="E15" s="55" t="s">
        <v>13</v>
      </c>
      <c r="F15" s="55" t="s">
        <v>1</v>
      </c>
      <c r="G15" s="55" t="s">
        <v>2</v>
      </c>
      <c r="I15" s="19"/>
    </row>
    <row r="16" spans="1:14" x14ac:dyDescent="0.25">
      <c r="B16" s="136"/>
      <c r="C16" s="8">
        <v>1</v>
      </c>
      <c r="D16" s="8" t="s">
        <v>14</v>
      </c>
      <c r="E16" s="58"/>
      <c r="F16" s="58"/>
      <c r="G16" s="56">
        <f>E16*F16</f>
        <v>0</v>
      </c>
    </row>
    <row r="17" spans="2:7" x14ac:dyDescent="0.25">
      <c r="B17" s="136"/>
      <c r="C17" s="13">
        <v>2</v>
      </c>
      <c r="D17" s="13" t="s">
        <v>15</v>
      </c>
      <c r="E17" s="59"/>
      <c r="F17" s="59"/>
      <c r="G17" s="68">
        <f>E17*F17</f>
        <v>0</v>
      </c>
    </row>
    <row r="18" spans="2:7" x14ac:dyDescent="0.25">
      <c r="B18" s="136"/>
      <c r="C18" s="8">
        <v>3</v>
      </c>
      <c r="D18" s="8" t="s">
        <v>16</v>
      </c>
      <c r="E18" s="58"/>
      <c r="F18" s="58"/>
      <c r="G18" s="56">
        <f>E18*F18</f>
        <v>0</v>
      </c>
    </row>
    <row r="19" spans="2:7" x14ac:dyDescent="0.25">
      <c r="B19" s="136"/>
      <c r="C19" s="13">
        <v>4</v>
      </c>
      <c r="D19" s="13"/>
      <c r="E19" s="59"/>
      <c r="F19" s="59"/>
      <c r="G19" s="68">
        <f>E19*F19</f>
        <v>0</v>
      </c>
    </row>
    <row r="20" spans="2:7" x14ac:dyDescent="0.25">
      <c r="B20" s="136"/>
      <c r="C20" s="137" t="s">
        <v>17</v>
      </c>
      <c r="D20" s="138"/>
      <c r="E20" s="138"/>
      <c r="F20" s="139"/>
      <c r="G20" s="62">
        <f>SUM(G16:G19)</f>
        <v>0</v>
      </c>
    </row>
    <row r="21" spans="2:7" ht="71.25" customHeight="1" x14ac:dyDescent="0.25"/>
    <row r="22" spans="2:7" ht="51" x14ac:dyDescent="0.25">
      <c r="B22" s="136" t="s">
        <v>20</v>
      </c>
      <c r="C22" s="7" t="s">
        <v>4</v>
      </c>
      <c r="D22" s="7" t="s">
        <v>12</v>
      </c>
      <c r="E22" s="55" t="s">
        <v>19</v>
      </c>
      <c r="F22" s="55" t="s">
        <v>1</v>
      </c>
      <c r="G22" s="55" t="s">
        <v>2</v>
      </c>
    </row>
    <row r="23" spans="2:7" x14ac:dyDescent="0.25">
      <c r="B23" s="136"/>
      <c r="C23" s="8">
        <v>1</v>
      </c>
      <c r="D23" s="8"/>
      <c r="E23" s="58"/>
      <c r="F23" s="58"/>
      <c r="G23" s="56">
        <f t="shared" ref="G23:G29" si="0">F23*E23</f>
        <v>0</v>
      </c>
    </row>
    <row r="24" spans="2:7" x14ac:dyDescent="0.25">
      <c r="B24" s="136"/>
      <c r="C24" s="13">
        <v>2</v>
      </c>
      <c r="D24" s="13"/>
      <c r="E24" s="59"/>
      <c r="F24" s="59"/>
      <c r="G24" s="68">
        <f t="shared" si="0"/>
        <v>0</v>
      </c>
    </row>
    <row r="25" spans="2:7" x14ac:dyDescent="0.25">
      <c r="B25" s="136"/>
      <c r="C25" s="27">
        <v>3</v>
      </c>
      <c r="D25" s="27"/>
      <c r="E25" s="58"/>
      <c r="F25" s="58"/>
      <c r="G25" s="56">
        <f t="shared" si="0"/>
        <v>0</v>
      </c>
    </row>
    <row r="26" spans="2:7" x14ac:dyDescent="0.25">
      <c r="B26" s="136"/>
      <c r="C26" s="13">
        <v>4</v>
      </c>
      <c r="D26" s="13"/>
      <c r="E26" s="59"/>
      <c r="F26" s="59"/>
      <c r="G26" s="68">
        <f t="shared" si="0"/>
        <v>0</v>
      </c>
    </row>
    <row r="27" spans="2:7" x14ac:dyDescent="0.25">
      <c r="B27" s="136"/>
      <c r="C27" s="27">
        <v>5</v>
      </c>
      <c r="D27" s="27"/>
      <c r="E27" s="58"/>
      <c r="F27" s="58"/>
      <c r="G27" s="56">
        <f t="shared" si="0"/>
        <v>0</v>
      </c>
    </row>
    <row r="28" spans="2:7" x14ac:dyDescent="0.25">
      <c r="B28" s="136"/>
      <c r="C28" s="13">
        <v>6</v>
      </c>
      <c r="D28" s="13"/>
      <c r="E28" s="59"/>
      <c r="F28" s="59"/>
      <c r="G28" s="68">
        <f t="shared" si="0"/>
        <v>0</v>
      </c>
    </row>
    <row r="29" spans="2:7" x14ac:dyDescent="0.25">
      <c r="B29" s="136"/>
      <c r="C29" s="27">
        <v>7</v>
      </c>
      <c r="D29" s="27"/>
      <c r="E29" s="58"/>
      <c r="F29" s="58"/>
      <c r="G29" s="56">
        <f t="shared" si="0"/>
        <v>0</v>
      </c>
    </row>
    <row r="30" spans="2:7" x14ac:dyDescent="0.25">
      <c r="B30" s="136"/>
      <c r="C30" s="137" t="s">
        <v>17</v>
      </c>
      <c r="D30" s="138"/>
      <c r="E30" s="138"/>
      <c r="F30" s="139"/>
      <c r="G30" s="62">
        <f>SUM(G23:G29)</f>
        <v>0</v>
      </c>
    </row>
    <row r="31" spans="2:7" ht="48" customHeight="1" x14ac:dyDescent="0.25"/>
    <row r="32" spans="2:7" ht="54.75" customHeight="1" x14ac:dyDescent="0.25">
      <c r="B32" s="136" t="s">
        <v>21</v>
      </c>
      <c r="C32" s="7" t="s">
        <v>4</v>
      </c>
      <c r="D32" s="7" t="s">
        <v>12</v>
      </c>
      <c r="E32" s="55" t="s">
        <v>19</v>
      </c>
      <c r="F32" s="55" t="s">
        <v>1</v>
      </c>
      <c r="G32" s="55" t="s">
        <v>2</v>
      </c>
    </row>
    <row r="33" spans="2:7" x14ac:dyDescent="0.25">
      <c r="B33" s="136"/>
      <c r="C33" s="27">
        <v>1</v>
      </c>
      <c r="D33" s="27"/>
      <c r="E33" s="58"/>
      <c r="F33" s="58"/>
      <c r="G33" s="56">
        <f t="shared" ref="G33:G39" si="1">F33*E33</f>
        <v>0</v>
      </c>
    </row>
    <row r="34" spans="2:7" x14ac:dyDescent="0.25">
      <c r="B34" s="136"/>
      <c r="C34" s="13">
        <v>2</v>
      </c>
      <c r="D34" s="13"/>
      <c r="E34" s="59"/>
      <c r="F34" s="59"/>
      <c r="G34" s="68">
        <f t="shared" si="1"/>
        <v>0</v>
      </c>
    </row>
    <row r="35" spans="2:7" x14ac:dyDescent="0.25">
      <c r="B35" s="136"/>
      <c r="C35" s="27">
        <v>3</v>
      </c>
      <c r="D35" s="27"/>
      <c r="E35" s="58"/>
      <c r="F35" s="58"/>
      <c r="G35" s="56">
        <f t="shared" si="1"/>
        <v>0</v>
      </c>
    </row>
    <row r="36" spans="2:7" x14ac:dyDescent="0.25">
      <c r="B36" s="136"/>
      <c r="C36" s="13">
        <v>4</v>
      </c>
      <c r="D36" s="13"/>
      <c r="E36" s="59"/>
      <c r="F36" s="59"/>
      <c r="G36" s="68">
        <f t="shared" si="1"/>
        <v>0</v>
      </c>
    </row>
    <row r="37" spans="2:7" x14ac:dyDescent="0.25">
      <c r="B37" s="136"/>
      <c r="C37" s="27">
        <v>5</v>
      </c>
      <c r="D37" s="27"/>
      <c r="E37" s="58"/>
      <c r="F37" s="58"/>
      <c r="G37" s="56">
        <f t="shared" si="1"/>
        <v>0</v>
      </c>
    </row>
    <row r="38" spans="2:7" x14ac:dyDescent="0.25">
      <c r="B38" s="136"/>
      <c r="C38" s="13">
        <v>6</v>
      </c>
      <c r="D38" s="13"/>
      <c r="E38" s="59"/>
      <c r="F38" s="59"/>
      <c r="G38" s="68">
        <f t="shared" si="1"/>
        <v>0</v>
      </c>
    </row>
    <row r="39" spans="2:7" x14ac:dyDescent="0.25">
      <c r="B39" s="136"/>
      <c r="C39" s="27">
        <v>7</v>
      </c>
      <c r="D39" s="27"/>
      <c r="E39" s="58"/>
      <c r="F39" s="58"/>
      <c r="G39" s="56">
        <f t="shared" si="1"/>
        <v>0</v>
      </c>
    </row>
    <row r="40" spans="2:7" x14ac:dyDescent="0.25">
      <c r="B40" s="136"/>
      <c r="C40" s="140" t="s">
        <v>17</v>
      </c>
      <c r="D40" s="140"/>
      <c r="E40" s="140"/>
      <c r="F40" s="140"/>
      <c r="G40" s="62">
        <f>SUM(G33:G39)</f>
        <v>0</v>
      </c>
    </row>
    <row r="41" spans="2:7" ht="50.25" customHeight="1" x14ac:dyDescent="0.25"/>
    <row r="42" spans="2:7" ht="51" x14ac:dyDescent="0.25">
      <c r="B42" s="136" t="s">
        <v>16</v>
      </c>
      <c r="C42" s="7" t="s">
        <v>4</v>
      </c>
      <c r="D42" s="7" t="s">
        <v>12</v>
      </c>
      <c r="E42" s="55" t="s">
        <v>2</v>
      </c>
    </row>
    <row r="43" spans="2:7" x14ac:dyDescent="0.25">
      <c r="B43" s="136"/>
      <c r="C43" s="8">
        <v>1</v>
      </c>
      <c r="D43" s="8" t="s">
        <v>22</v>
      </c>
      <c r="E43" s="58"/>
    </row>
    <row r="44" spans="2:7" x14ac:dyDescent="0.25">
      <c r="B44" s="136"/>
      <c r="C44" s="13">
        <v>2</v>
      </c>
      <c r="D44" s="13" t="s">
        <v>23</v>
      </c>
      <c r="E44" s="59"/>
    </row>
    <row r="45" spans="2:7" x14ac:dyDescent="0.25">
      <c r="B45" s="136"/>
      <c r="C45" s="27">
        <v>3</v>
      </c>
      <c r="D45" s="27" t="s">
        <v>24</v>
      </c>
      <c r="E45" s="58"/>
    </row>
    <row r="46" spans="2:7" x14ac:dyDescent="0.25">
      <c r="B46" s="136"/>
      <c r="C46" s="13">
        <v>4</v>
      </c>
      <c r="D46" s="13"/>
      <c r="E46" s="59"/>
    </row>
    <row r="47" spans="2:7" x14ac:dyDescent="0.25">
      <c r="B47" s="136"/>
      <c r="C47" s="27">
        <v>5</v>
      </c>
      <c r="D47" s="27"/>
      <c r="E47" s="58"/>
    </row>
    <row r="48" spans="2:7" x14ac:dyDescent="0.25">
      <c r="B48" s="136"/>
      <c r="C48" s="140" t="s">
        <v>17</v>
      </c>
      <c r="D48" s="140"/>
      <c r="E48" s="62">
        <f>SUM(E43:E47)</f>
        <v>0</v>
      </c>
    </row>
    <row r="49" spans="2:7" ht="60.75" customHeight="1" x14ac:dyDescent="0.25"/>
    <row r="50" spans="2:7" ht="51" x14ac:dyDescent="0.25">
      <c r="B50" s="136" t="s">
        <v>25</v>
      </c>
      <c r="C50" s="7" t="s">
        <v>4</v>
      </c>
      <c r="D50" s="7" t="s">
        <v>12</v>
      </c>
      <c r="E50" s="55" t="s">
        <v>19</v>
      </c>
      <c r="F50" s="55" t="s">
        <v>1</v>
      </c>
      <c r="G50" s="55" t="s">
        <v>2</v>
      </c>
    </row>
    <row r="51" spans="2:7" x14ac:dyDescent="0.25">
      <c r="B51" s="136"/>
      <c r="C51" s="27">
        <v>1</v>
      </c>
      <c r="D51" s="27"/>
      <c r="E51" s="58"/>
      <c r="F51" s="58"/>
      <c r="G51" s="56">
        <f>E51*F51</f>
        <v>0</v>
      </c>
    </row>
    <row r="52" spans="2:7" x14ac:dyDescent="0.25">
      <c r="B52" s="136"/>
      <c r="C52" s="13">
        <v>2</v>
      </c>
      <c r="D52" s="13"/>
      <c r="E52" s="59"/>
      <c r="F52" s="59"/>
      <c r="G52" s="68"/>
    </row>
    <row r="53" spans="2:7" x14ac:dyDescent="0.25">
      <c r="B53" s="136"/>
      <c r="C53" s="38">
        <v>3</v>
      </c>
      <c r="D53" s="38"/>
      <c r="E53" s="61"/>
      <c r="F53" s="61"/>
      <c r="G53" s="71">
        <f>F53*E53</f>
        <v>0</v>
      </c>
    </row>
    <row r="54" spans="2:7" x14ac:dyDescent="0.25">
      <c r="B54" s="136"/>
      <c r="C54" s="140" t="s">
        <v>17</v>
      </c>
      <c r="D54" s="140"/>
      <c r="E54" s="140"/>
      <c r="F54" s="140"/>
      <c r="G54" s="62">
        <f>SUM(G51:G53)</f>
        <v>0</v>
      </c>
    </row>
    <row r="55" spans="2:7" ht="48.75" customHeight="1" x14ac:dyDescent="0.25"/>
    <row r="56" spans="2:7" ht="51" x14ac:dyDescent="0.25">
      <c r="B56" s="136" t="s">
        <v>28</v>
      </c>
      <c r="C56" s="7" t="s">
        <v>4</v>
      </c>
      <c r="D56" s="7" t="s">
        <v>12</v>
      </c>
      <c r="E56" s="55" t="s">
        <v>2</v>
      </c>
    </row>
    <row r="57" spans="2:7" x14ac:dyDescent="0.25">
      <c r="B57" s="136"/>
      <c r="C57" s="27">
        <v>1</v>
      </c>
      <c r="D57" s="27" t="s">
        <v>27</v>
      </c>
      <c r="E57" s="58"/>
    </row>
    <row r="58" spans="2:7" x14ac:dyDescent="0.25">
      <c r="B58" s="136"/>
      <c r="C58" s="13">
        <v>2</v>
      </c>
      <c r="D58" s="13" t="s">
        <v>26</v>
      </c>
      <c r="E58" s="59"/>
    </row>
    <row r="59" spans="2:7" x14ac:dyDescent="0.25">
      <c r="B59" s="136"/>
      <c r="C59" s="27">
        <v>4</v>
      </c>
      <c r="D59" s="27"/>
      <c r="E59" s="58"/>
    </row>
    <row r="60" spans="2:7" x14ac:dyDescent="0.25">
      <c r="B60" s="136"/>
      <c r="C60" s="13">
        <v>5</v>
      </c>
      <c r="D60" s="13"/>
      <c r="E60" s="59"/>
    </row>
    <row r="61" spans="2:7" x14ac:dyDescent="0.25">
      <c r="B61" s="136"/>
      <c r="C61" s="27">
        <v>6</v>
      </c>
      <c r="D61" s="27"/>
      <c r="E61" s="58"/>
    </row>
    <row r="62" spans="2:7" x14ac:dyDescent="0.25">
      <c r="B62" s="136"/>
      <c r="C62" s="140" t="s">
        <v>17</v>
      </c>
      <c r="D62" s="140"/>
      <c r="E62" s="62">
        <f>SUM(E57:E61)</f>
        <v>0</v>
      </c>
    </row>
    <row r="63" spans="2:7" ht="49.5" customHeight="1" x14ac:dyDescent="0.25"/>
    <row r="64" spans="2:7" ht="51" x14ac:dyDescent="0.25">
      <c r="B64" s="136" t="s">
        <v>33</v>
      </c>
      <c r="C64" s="7" t="s">
        <v>4</v>
      </c>
      <c r="D64" s="7" t="s">
        <v>12</v>
      </c>
      <c r="E64" s="55" t="s">
        <v>2</v>
      </c>
    </row>
    <row r="65" spans="2:5" x14ac:dyDescent="0.25">
      <c r="B65" s="136"/>
      <c r="C65" s="8">
        <v>1</v>
      </c>
      <c r="D65" s="8" t="s">
        <v>29</v>
      </c>
      <c r="E65" s="58"/>
    </row>
    <row r="66" spans="2:5" x14ac:dyDescent="0.25">
      <c r="B66" s="136"/>
      <c r="C66" s="13">
        <v>2</v>
      </c>
      <c r="D66" s="13" t="s">
        <v>30</v>
      </c>
      <c r="E66" s="59"/>
    </row>
    <row r="67" spans="2:5" x14ac:dyDescent="0.25">
      <c r="B67" s="136"/>
      <c r="C67" s="27">
        <v>3</v>
      </c>
      <c r="D67" s="27" t="s">
        <v>31</v>
      </c>
      <c r="E67" s="58"/>
    </row>
    <row r="68" spans="2:5" x14ac:dyDescent="0.25">
      <c r="B68" s="136"/>
      <c r="C68" s="13">
        <v>4</v>
      </c>
      <c r="D68" s="13" t="s">
        <v>32</v>
      </c>
      <c r="E68" s="59"/>
    </row>
    <row r="69" spans="2:5" x14ac:dyDescent="0.25">
      <c r="B69" s="136"/>
      <c r="C69" s="27">
        <v>5</v>
      </c>
      <c r="D69" s="27"/>
      <c r="E69" s="58"/>
    </row>
    <row r="70" spans="2:5" x14ac:dyDescent="0.25">
      <c r="B70" s="136"/>
      <c r="C70" s="13">
        <v>6</v>
      </c>
      <c r="D70" s="13"/>
      <c r="E70" s="59"/>
    </row>
    <row r="71" spans="2:5" x14ac:dyDescent="0.25">
      <c r="B71" s="136"/>
      <c r="C71" s="27">
        <v>7</v>
      </c>
      <c r="D71" s="27"/>
      <c r="E71" s="58"/>
    </row>
    <row r="72" spans="2:5" x14ac:dyDescent="0.25">
      <c r="B72" s="136"/>
      <c r="C72" s="140" t="s">
        <v>17</v>
      </c>
      <c r="D72" s="140"/>
      <c r="E72" s="62">
        <f>SUM(E65:E71)</f>
        <v>0</v>
      </c>
    </row>
    <row r="75" spans="2:5" ht="52.5" x14ac:dyDescent="0.25">
      <c r="B75" s="146" t="s">
        <v>41</v>
      </c>
      <c r="C75" s="119" t="s">
        <v>4</v>
      </c>
      <c r="D75" s="120" t="s">
        <v>12</v>
      </c>
      <c r="E75" s="121" t="s">
        <v>2</v>
      </c>
    </row>
    <row r="76" spans="2:5" x14ac:dyDescent="0.25">
      <c r="B76" s="146"/>
      <c r="C76" s="117">
        <v>1</v>
      </c>
      <c r="D76" s="122" t="s">
        <v>3</v>
      </c>
      <c r="E76" s="63">
        <f>F3</f>
        <v>0</v>
      </c>
    </row>
    <row r="77" spans="2:5" x14ac:dyDescent="0.25">
      <c r="B77" s="146"/>
      <c r="C77" s="118">
        <v>2</v>
      </c>
      <c r="D77" s="123" t="s">
        <v>11</v>
      </c>
      <c r="E77" s="64">
        <f>G12</f>
        <v>0</v>
      </c>
    </row>
    <row r="78" spans="2:5" x14ac:dyDescent="0.25">
      <c r="B78" s="146"/>
      <c r="C78" s="117">
        <v>3</v>
      </c>
      <c r="D78" s="122" t="s">
        <v>18</v>
      </c>
      <c r="E78" s="65">
        <f>G20</f>
        <v>0</v>
      </c>
    </row>
    <row r="79" spans="2:5" x14ac:dyDescent="0.25">
      <c r="B79" s="146"/>
      <c r="C79" s="118">
        <v>4</v>
      </c>
      <c r="D79" s="123" t="s">
        <v>34</v>
      </c>
      <c r="E79" s="64">
        <f>G30</f>
        <v>0</v>
      </c>
    </row>
    <row r="80" spans="2:5" x14ac:dyDescent="0.25">
      <c r="B80" s="146"/>
      <c r="C80" s="117">
        <v>5</v>
      </c>
      <c r="D80" s="122" t="s">
        <v>35</v>
      </c>
      <c r="E80" s="65">
        <f>G40</f>
        <v>0</v>
      </c>
    </row>
    <row r="81" spans="2:5" x14ac:dyDescent="0.25">
      <c r="B81" s="146"/>
      <c r="C81" s="118">
        <v>6</v>
      </c>
      <c r="D81" s="123" t="s">
        <v>16</v>
      </c>
      <c r="E81" s="64">
        <f>E48</f>
        <v>0</v>
      </c>
    </row>
    <row r="82" spans="2:5" x14ac:dyDescent="0.25">
      <c r="B82" s="146"/>
      <c r="C82" s="117">
        <v>7</v>
      </c>
      <c r="D82" s="122" t="s">
        <v>36</v>
      </c>
      <c r="E82" s="65">
        <f>G54</f>
        <v>0</v>
      </c>
    </row>
    <row r="83" spans="2:5" x14ac:dyDescent="0.25">
      <c r="B83" s="146"/>
      <c r="C83" s="118">
        <v>8</v>
      </c>
      <c r="D83" s="123" t="s">
        <v>37</v>
      </c>
      <c r="E83" s="64">
        <f>E62</f>
        <v>0</v>
      </c>
    </row>
    <row r="84" spans="2:5" x14ac:dyDescent="0.25">
      <c r="B84" s="146"/>
      <c r="C84" s="117">
        <v>9</v>
      </c>
      <c r="D84" s="124" t="s">
        <v>120</v>
      </c>
      <c r="E84" s="66">
        <f>SUM(E76:E83)*5/100</f>
        <v>0</v>
      </c>
    </row>
    <row r="85" spans="2:5" x14ac:dyDescent="0.25">
      <c r="B85" s="146"/>
      <c r="C85" s="118">
        <v>10</v>
      </c>
      <c r="D85" s="123" t="s">
        <v>38</v>
      </c>
      <c r="E85" s="64">
        <f>E72</f>
        <v>0</v>
      </c>
    </row>
    <row r="86" spans="2:5" ht="26.25" x14ac:dyDescent="0.25">
      <c r="B86" s="146"/>
      <c r="C86" s="144" t="s">
        <v>39</v>
      </c>
      <c r="D86" s="145"/>
      <c r="E86" s="67">
        <f>SUM(E76:E85)</f>
        <v>0</v>
      </c>
    </row>
  </sheetData>
  <sheetProtection algorithmName="SHA-512" hashValue="wCGC4EnzYomMVJQN7czzWQWq97e/eM1eEEYqH8R/ZVsGpUBFp1Yk5k/XyKnyQNzzjL7RoEqP8vkeVz6qDLgoqA==" saltValue="B7/+44uupOJEnB52FRhbFQ==" spinCount="100000" sheet="1" formatCells="0"/>
  <mergeCells count="19">
    <mergeCell ref="C86:D86"/>
    <mergeCell ref="B75:B86"/>
    <mergeCell ref="B42:B48"/>
    <mergeCell ref="C48:D48"/>
    <mergeCell ref="B50:B54"/>
    <mergeCell ref="C54:F54"/>
    <mergeCell ref="B64:B72"/>
    <mergeCell ref="C72:D72"/>
    <mergeCell ref="B56:B62"/>
    <mergeCell ref="C62:D62"/>
    <mergeCell ref="B22:B30"/>
    <mergeCell ref="C30:F30"/>
    <mergeCell ref="B32:B40"/>
    <mergeCell ref="C40:F40"/>
    <mergeCell ref="B2:B3"/>
    <mergeCell ref="C12:F12"/>
    <mergeCell ref="B6:B12"/>
    <mergeCell ref="B15:B20"/>
    <mergeCell ref="C20:F20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1F448D"/>
  </sheetPr>
  <dimension ref="A2:O63"/>
  <sheetViews>
    <sheetView showGridLines="0" rightToLeft="1" tabSelected="1" topLeftCell="C1" zoomScaleNormal="100" workbookViewId="0">
      <selection activeCell="D5" sqref="D5"/>
    </sheetView>
  </sheetViews>
  <sheetFormatPr defaultRowHeight="25.5" x14ac:dyDescent="0.25"/>
  <cols>
    <col min="1" max="1" width="9.140625" style="6"/>
    <col min="2" max="2" width="15.7109375" style="11" customWidth="1"/>
    <col min="3" max="3" width="6" style="6" customWidth="1"/>
    <col min="4" max="4" width="28.140625" style="11" customWidth="1"/>
    <col min="5" max="5" width="17.5703125" style="80" customWidth="1"/>
    <col min="6" max="6" width="21" style="80" customWidth="1"/>
    <col min="7" max="7" width="22.42578125" style="81" customWidth="1"/>
    <col min="8" max="8" width="23.140625" style="6" customWidth="1"/>
    <col min="9" max="9" width="29.28515625" style="6" bestFit="1" customWidth="1"/>
    <col min="10" max="10" width="21.28515625" style="6" customWidth="1"/>
    <col min="11" max="11" width="52.85546875" style="6" customWidth="1"/>
    <col min="12" max="12" width="21.28515625" style="6" customWidth="1"/>
    <col min="13" max="13" width="2.140625" style="6" customWidth="1"/>
    <col min="14" max="14" width="9.140625" style="6" hidden="1" customWidth="1"/>
    <col min="15" max="16384" width="9.140625" style="6"/>
  </cols>
  <sheetData>
    <row r="2" spans="1:15" ht="48" customHeight="1" x14ac:dyDescent="0.25">
      <c r="B2" s="147" t="s">
        <v>43</v>
      </c>
      <c r="C2" s="39" t="s">
        <v>4</v>
      </c>
      <c r="D2" s="72" t="s">
        <v>12</v>
      </c>
      <c r="E2" s="72" t="s">
        <v>42</v>
      </c>
      <c r="F2" s="72" t="s">
        <v>1</v>
      </c>
      <c r="G2" s="73" t="s">
        <v>2</v>
      </c>
    </row>
    <row r="3" spans="1:15" ht="25.5" customHeight="1" x14ac:dyDescent="0.25">
      <c r="B3" s="148"/>
      <c r="C3" s="27">
        <v>1</v>
      </c>
      <c r="D3" s="58"/>
      <c r="E3" s="58"/>
      <c r="F3" s="58"/>
      <c r="G3" s="33">
        <f>F3*E3</f>
        <v>0</v>
      </c>
    </row>
    <row r="4" spans="1:15" ht="25.5" customHeight="1" x14ac:dyDescent="0.25">
      <c r="B4" s="148"/>
      <c r="C4" s="13">
        <v>2</v>
      </c>
      <c r="D4" s="59"/>
      <c r="E4" s="59"/>
      <c r="F4" s="59"/>
      <c r="G4" s="75">
        <f t="shared" ref="G4:G12" si="0">F4*E4</f>
        <v>0</v>
      </c>
    </row>
    <row r="5" spans="1:15" ht="25.5" customHeight="1" x14ac:dyDescent="0.25">
      <c r="B5" s="148"/>
      <c r="C5" s="27">
        <v>3</v>
      </c>
      <c r="D5" s="58"/>
      <c r="E5" s="58"/>
      <c r="F5" s="58"/>
      <c r="G5" s="33">
        <f t="shared" si="0"/>
        <v>0</v>
      </c>
    </row>
    <row r="6" spans="1:15" ht="25.5" customHeight="1" x14ac:dyDescent="0.25">
      <c r="B6" s="148"/>
      <c r="C6" s="13">
        <v>4</v>
      </c>
      <c r="D6" s="59"/>
      <c r="E6" s="59"/>
      <c r="F6" s="59"/>
      <c r="G6" s="75">
        <f t="shared" si="0"/>
        <v>0</v>
      </c>
    </row>
    <row r="7" spans="1:15" ht="25.5" customHeight="1" x14ac:dyDescent="0.25">
      <c r="B7" s="148"/>
      <c r="C7" s="27">
        <v>5</v>
      </c>
      <c r="D7" s="58"/>
      <c r="E7" s="58"/>
      <c r="F7" s="58"/>
      <c r="G7" s="33">
        <f t="shared" si="0"/>
        <v>0</v>
      </c>
    </row>
    <row r="8" spans="1:15" ht="25.5" customHeight="1" x14ac:dyDescent="0.25">
      <c r="B8" s="148"/>
      <c r="C8" s="13">
        <v>6</v>
      </c>
      <c r="D8" s="59"/>
      <c r="E8" s="59"/>
      <c r="F8" s="59"/>
      <c r="G8" s="75">
        <f t="shared" si="0"/>
        <v>0</v>
      </c>
    </row>
    <row r="9" spans="1:15" ht="25.5" customHeight="1" x14ac:dyDescent="0.25">
      <c r="B9" s="148"/>
      <c r="C9" s="27">
        <v>7</v>
      </c>
      <c r="D9" s="58"/>
      <c r="E9" s="58"/>
      <c r="F9" s="58"/>
      <c r="G9" s="33">
        <f t="shared" si="0"/>
        <v>0</v>
      </c>
    </row>
    <row r="10" spans="1:15" ht="25.5" customHeight="1" x14ac:dyDescent="0.25">
      <c r="B10" s="148"/>
      <c r="C10" s="13">
        <v>8</v>
      </c>
      <c r="D10" s="59"/>
      <c r="E10" s="59"/>
      <c r="F10" s="59"/>
      <c r="G10" s="75">
        <f t="shared" si="0"/>
        <v>0</v>
      </c>
    </row>
    <row r="11" spans="1:15" ht="25.5" customHeight="1" x14ac:dyDescent="0.25">
      <c r="B11" s="148"/>
      <c r="C11" s="27">
        <v>9</v>
      </c>
      <c r="D11" s="58"/>
      <c r="E11" s="58"/>
      <c r="F11" s="58"/>
      <c r="G11" s="33">
        <f t="shared" si="0"/>
        <v>0</v>
      </c>
      <c r="L11" s="127"/>
      <c r="M11" s="127"/>
      <c r="N11" s="127" t="s">
        <v>131</v>
      </c>
      <c r="O11" s="127"/>
    </row>
    <row r="12" spans="1:15" ht="25.5" customHeight="1" x14ac:dyDescent="0.25">
      <c r="B12" s="148"/>
      <c r="C12" s="13">
        <v>10</v>
      </c>
      <c r="D12" s="59"/>
      <c r="E12" s="59"/>
      <c r="F12" s="59"/>
      <c r="G12" s="75">
        <f t="shared" si="0"/>
        <v>0</v>
      </c>
      <c r="L12" s="127"/>
      <c r="M12" s="127"/>
      <c r="N12" s="127" t="s">
        <v>132</v>
      </c>
      <c r="O12" s="127"/>
    </row>
    <row r="13" spans="1:15" ht="41.25" customHeight="1" x14ac:dyDescent="0.25">
      <c r="B13" s="149"/>
      <c r="C13" s="150" t="s">
        <v>17</v>
      </c>
      <c r="D13" s="150"/>
      <c r="E13" s="150"/>
      <c r="F13" s="150"/>
      <c r="G13" s="74">
        <f>SUM(G3:G12)</f>
        <v>0</v>
      </c>
      <c r="L13" s="127"/>
      <c r="M13" s="127"/>
      <c r="N13" s="127"/>
      <c r="O13" s="127"/>
    </row>
    <row r="15" spans="1:15" ht="45.75" customHeight="1" x14ac:dyDescent="0.25">
      <c r="A15" s="17"/>
      <c r="B15" s="147" t="s">
        <v>47</v>
      </c>
      <c r="C15" s="39" t="s">
        <v>4</v>
      </c>
      <c r="D15" s="72" t="s">
        <v>12</v>
      </c>
      <c r="E15" s="72" t="s">
        <v>44</v>
      </c>
      <c r="F15" s="72" t="s">
        <v>45</v>
      </c>
      <c r="G15" s="73" t="s">
        <v>117</v>
      </c>
      <c r="H15" s="40" t="s">
        <v>2</v>
      </c>
      <c r="I15" s="128" t="s">
        <v>130</v>
      </c>
      <c r="M15" s="25"/>
      <c r="N15" s="26"/>
    </row>
    <row r="16" spans="1:15" ht="27" customHeight="1" x14ac:dyDescent="0.25">
      <c r="A16" s="17"/>
      <c r="B16" s="148"/>
      <c r="C16" s="27">
        <v>1</v>
      </c>
      <c r="D16" s="58"/>
      <c r="E16" s="58"/>
      <c r="F16" s="58"/>
      <c r="G16" s="33">
        <f>F16*E16*12</f>
        <v>0</v>
      </c>
      <c r="H16" s="27">
        <f>F16*E16*14</f>
        <v>0</v>
      </c>
      <c r="I16" s="128" t="s">
        <v>132</v>
      </c>
      <c r="M16" s="25"/>
      <c r="N16" s="26"/>
    </row>
    <row r="17" spans="1:8" ht="25.5" customHeight="1" x14ac:dyDescent="0.25">
      <c r="A17" s="17"/>
      <c r="B17" s="148"/>
      <c r="C17" s="13">
        <v>2</v>
      </c>
      <c r="D17" s="59"/>
      <c r="E17" s="59"/>
      <c r="F17" s="59"/>
      <c r="G17" s="75">
        <f>F17*E17*12</f>
        <v>0</v>
      </c>
      <c r="H17" s="13">
        <f t="shared" ref="H17:H22" si="1">F17*E17*14</f>
        <v>0</v>
      </c>
    </row>
    <row r="18" spans="1:8" ht="25.5" customHeight="1" x14ac:dyDescent="0.25">
      <c r="A18" s="17"/>
      <c r="B18" s="148"/>
      <c r="C18" s="27">
        <v>3</v>
      </c>
      <c r="D18" s="58"/>
      <c r="E18" s="58"/>
      <c r="F18" s="58"/>
      <c r="G18" s="33">
        <f>F18*E18*12</f>
        <v>0</v>
      </c>
      <c r="H18" s="27">
        <f>F18*E18*14</f>
        <v>0</v>
      </c>
    </row>
    <row r="19" spans="1:8" ht="25.5" customHeight="1" x14ac:dyDescent="0.25">
      <c r="A19" s="17"/>
      <c r="B19" s="148"/>
      <c r="C19" s="13">
        <v>4</v>
      </c>
      <c r="D19" s="59"/>
      <c r="E19" s="59"/>
      <c r="F19" s="59"/>
      <c r="G19" s="75">
        <f t="shared" ref="G19:G22" si="2">F19*E19*12</f>
        <v>0</v>
      </c>
      <c r="H19" s="13">
        <f t="shared" si="1"/>
        <v>0</v>
      </c>
    </row>
    <row r="20" spans="1:8" ht="25.5" customHeight="1" x14ac:dyDescent="0.25">
      <c r="A20" s="17"/>
      <c r="B20" s="148"/>
      <c r="C20" s="27">
        <v>5</v>
      </c>
      <c r="D20" s="58"/>
      <c r="E20" s="58"/>
      <c r="F20" s="58"/>
      <c r="G20" s="33">
        <f t="shared" si="2"/>
        <v>0</v>
      </c>
      <c r="H20" s="27">
        <f t="shared" si="1"/>
        <v>0</v>
      </c>
    </row>
    <row r="21" spans="1:8" ht="25.5" customHeight="1" x14ac:dyDescent="0.25">
      <c r="A21" s="17"/>
      <c r="B21" s="148"/>
      <c r="C21" s="13">
        <v>6</v>
      </c>
      <c r="D21" s="59"/>
      <c r="E21" s="59"/>
      <c r="F21" s="59"/>
      <c r="G21" s="75">
        <f t="shared" si="2"/>
        <v>0</v>
      </c>
      <c r="H21" s="13">
        <f t="shared" si="1"/>
        <v>0</v>
      </c>
    </row>
    <row r="22" spans="1:8" ht="26.25" customHeight="1" x14ac:dyDescent="0.25">
      <c r="A22" s="17"/>
      <c r="B22" s="148"/>
      <c r="C22" s="27">
        <v>7</v>
      </c>
      <c r="D22" s="58"/>
      <c r="E22" s="58"/>
      <c r="F22" s="58"/>
      <c r="G22" s="33">
        <f t="shared" si="2"/>
        <v>0</v>
      </c>
      <c r="H22" s="27">
        <f t="shared" si="1"/>
        <v>0</v>
      </c>
    </row>
    <row r="23" spans="1:8" ht="25.5" customHeight="1" x14ac:dyDescent="0.25">
      <c r="A23" s="17"/>
      <c r="B23" s="148"/>
      <c r="C23" s="151" t="s">
        <v>46</v>
      </c>
      <c r="D23" s="152"/>
      <c r="E23" s="152"/>
      <c r="F23" s="152"/>
      <c r="G23" s="153"/>
      <c r="H23" s="170">
        <f>0.23*SUM(H16:H22)</f>
        <v>0</v>
      </c>
    </row>
    <row r="24" spans="1:8" ht="42.75" customHeight="1" x14ac:dyDescent="0.25">
      <c r="A24" s="17"/>
      <c r="B24" s="149"/>
      <c r="C24" s="150" t="s">
        <v>17</v>
      </c>
      <c r="D24" s="150"/>
      <c r="E24" s="150"/>
      <c r="F24" s="150"/>
      <c r="G24" s="154">
        <f>IF(I16="بله",SUM(H16:H23),SUM(G16:G22))</f>
        <v>0</v>
      </c>
      <c r="H24" s="155"/>
    </row>
    <row r="25" spans="1:8" x14ac:dyDescent="0.25">
      <c r="A25" s="17"/>
      <c r="B25" s="28"/>
      <c r="C25" s="17"/>
      <c r="D25" s="28"/>
      <c r="E25" s="76"/>
      <c r="F25" s="76"/>
      <c r="G25" s="77"/>
    </row>
    <row r="26" spans="1:8" ht="47.25" customHeight="1" x14ac:dyDescent="0.25">
      <c r="A26" s="17"/>
      <c r="B26" s="156" t="s">
        <v>55</v>
      </c>
      <c r="C26" s="41" t="s">
        <v>4</v>
      </c>
      <c r="D26" s="41" t="s">
        <v>12</v>
      </c>
      <c r="E26" s="41" t="s">
        <v>119</v>
      </c>
      <c r="F26" s="41" t="s">
        <v>48</v>
      </c>
      <c r="G26" s="42" t="s">
        <v>2</v>
      </c>
    </row>
    <row r="27" spans="1:8" x14ac:dyDescent="0.25">
      <c r="A27" s="17"/>
      <c r="B27" s="156"/>
      <c r="C27" s="8">
        <v>1</v>
      </c>
      <c r="D27" s="58" t="s">
        <v>49</v>
      </c>
      <c r="E27" s="56">
        <f>SUM('هزینه‌های ثابت'!G20,'هزینه‌های ثابت'!G12)</f>
        <v>0</v>
      </c>
      <c r="F27" s="78">
        <v>0.02</v>
      </c>
      <c r="G27" s="33">
        <f>F27*E27</f>
        <v>0</v>
      </c>
    </row>
    <row r="28" spans="1:8" x14ac:dyDescent="0.25">
      <c r="A28" s="17"/>
      <c r="B28" s="156"/>
      <c r="C28" s="13">
        <v>2</v>
      </c>
      <c r="D28" s="59" t="s">
        <v>16</v>
      </c>
      <c r="E28" s="68">
        <f>'هزینه‌های ثابت'!E81</f>
        <v>0</v>
      </c>
      <c r="F28" s="79">
        <v>0.1</v>
      </c>
      <c r="G28" s="75">
        <f>F28*E28</f>
        <v>0</v>
      </c>
    </row>
    <row r="29" spans="1:8" x14ac:dyDescent="0.25">
      <c r="A29" s="17"/>
      <c r="B29" s="156"/>
      <c r="C29" s="8">
        <v>3</v>
      </c>
      <c r="D29" s="58" t="s">
        <v>34</v>
      </c>
      <c r="E29" s="56">
        <f>'هزینه‌های ثابت'!E79</f>
        <v>0</v>
      </c>
      <c r="F29" s="78">
        <v>0.05</v>
      </c>
      <c r="G29" s="33">
        <f t="shared" ref="G29:G32" si="3">F29*E29</f>
        <v>0</v>
      </c>
    </row>
    <row r="30" spans="1:8" x14ac:dyDescent="0.25">
      <c r="A30" s="17"/>
      <c r="B30" s="156"/>
      <c r="C30" s="13">
        <v>4</v>
      </c>
      <c r="D30" s="59" t="s">
        <v>35</v>
      </c>
      <c r="E30" s="68">
        <f>'هزینه‌های ثابت'!E80</f>
        <v>0</v>
      </c>
      <c r="F30" s="79">
        <v>0.05</v>
      </c>
      <c r="G30" s="75">
        <f>F30*E30</f>
        <v>0</v>
      </c>
    </row>
    <row r="31" spans="1:8" x14ac:dyDescent="0.25">
      <c r="A31" s="17"/>
      <c r="B31" s="156"/>
      <c r="C31" s="8">
        <v>5</v>
      </c>
      <c r="D31" s="58" t="s">
        <v>36</v>
      </c>
      <c r="E31" s="56">
        <f>'هزینه‌های ثابت'!E82</f>
        <v>0</v>
      </c>
      <c r="F31" s="78">
        <v>0.1</v>
      </c>
      <c r="G31" s="33">
        <f t="shared" si="3"/>
        <v>0</v>
      </c>
    </row>
    <row r="32" spans="1:8" x14ac:dyDescent="0.25">
      <c r="A32" s="17"/>
      <c r="B32" s="156"/>
      <c r="C32" s="13">
        <v>6</v>
      </c>
      <c r="D32" s="59" t="s">
        <v>37</v>
      </c>
      <c r="E32" s="68">
        <f>'هزینه‌های ثابت'!E83</f>
        <v>0</v>
      </c>
      <c r="F32" s="79">
        <v>0.05</v>
      </c>
      <c r="G32" s="75">
        <f t="shared" si="3"/>
        <v>0</v>
      </c>
    </row>
    <row r="33" spans="1:7" ht="33" customHeight="1" x14ac:dyDescent="0.25">
      <c r="A33" s="17"/>
      <c r="B33" s="156"/>
      <c r="C33" s="150" t="s">
        <v>17</v>
      </c>
      <c r="D33" s="150"/>
      <c r="E33" s="150"/>
      <c r="F33" s="150"/>
      <c r="G33" s="74">
        <f>SUM(G27:G32)</f>
        <v>0</v>
      </c>
    </row>
    <row r="34" spans="1:7" x14ac:dyDescent="0.25">
      <c r="A34" s="17"/>
      <c r="B34" s="28"/>
      <c r="C34" s="17"/>
      <c r="D34" s="28"/>
      <c r="E34" s="76"/>
      <c r="F34" s="76"/>
      <c r="G34" s="77"/>
    </row>
    <row r="35" spans="1:7" ht="78.75" x14ac:dyDescent="0.25">
      <c r="A35" s="17"/>
      <c r="B35" s="156" t="s">
        <v>56</v>
      </c>
      <c r="C35" s="41" t="s">
        <v>4</v>
      </c>
      <c r="D35" s="41" t="s">
        <v>12</v>
      </c>
      <c r="E35" s="41" t="s">
        <v>119</v>
      </c>
      <c r="F35" s="41" t="s">
        <v>48</v>
      </c>
      <c r="G35" s="42" t="s">
        <v>2</v>
      </c>
    </row>
    <row r="36" spans="1:7" x14ac:dyDescent="0.25">
      <c r="A36" s="17"/>
      <c r="B36" s="156"/>
      <c r="C36" s="8">
        <v>1</v>
      </c>
      <c r="D36" s="58" t="s">
        <v>49</v>
      </c>
      <c r="E36" s="56">
        <f t="shared" ref="E36:E41" si="4">E27</f>
        <v>0</v>
      </c>
      <c r="F36" s="78">
        <v>0.05</v>
      </c>
      <c r="G36" s="33">
        <f t="shared" ref="G36:G41" si="5">F36*E36</f>
        <v>0</v>
      </c>
    </row>
    <row r="37" spans="1:7" x14ac:dyDescent="0.25">
      <c r="A37" s="17"/>
      <c r="B37" s="156"/>
      <c r="C37" s="13">
        <v>2</v>
      </c>
      <c r="D37" s="59" t="s">
        <v>16</v>
      </c>
      <c r="E37" s="68">
        <f t="shared" si="4"/>
        <v>0</v>
      </c>
      <c r="F37" s="79">
        <v>0.1</v>
      </c>
      <c r="G37" s="75">
        <f t="shared" si="5"/>
        <v>0</v>
      </c>
    </row>
    <row r="38" spans="1:7" x14ac:dyDescent="0.25">
      <c r="A38" s="17"/>
      <c r="B38" s="156"/>
      <c r="C38" s="8">
        <v>3</v>
      </c>
      <c r="D38" s="58" t="s">
        <v>34</v>
      </c>
      <c r="E38" s="56">
        <f t="shared" si="4"/>
        <v>0</v>
      </c>
      <c r="F38" s="78">
        <v>0.1</v>
      </c>
      <c r="G38" s="33">
        <f t="shared" si="5"/>
        <v>0</v>
      </c>
    </row>
    <row r="39" spans="1:7" x14ac:dyDescent="0.25">
      <c r="A39" s="17"/>
      <c r="B39" s="156"/>
      <c r="C39" s="13">
        <v>4</v>
      </c>
      <c r="D39" s="59" t="s">
        <v>35</v>
      </c>
      <c r="E39" s="68">
        <f t="shared" si="4"/>
        <v>0</v>
      </c>
      <c r="F39" s="79">
        <v>0.1</v>
      </c>
      <c r="G39" s="75">
        <f t="shared" si="5"/>
        <v>0</v>
      </c>
    </row>
    <row r="40" spans="1:7" x14ac:dyDescent="0.25">
      <c r="A40" s="17"/>
      <c r="B40" s="156"/>
      <c r="C40" s="8">
        <v>5</v>
      </c>
      <c r="D40" s="58" t="s">
        <v>36</v>
      </c>
      <c r="E40" s="56">
        <f t="shared" si="4"/>
        <v>0</v>
      </c>
      <c r="F40" s="78">
        <v>0.1</v>
      </c>
      <c r="G40" s="33">
        <f t="shared" si="5"/>
        <v>0</v>
      </c>
    </row>
    <row r="41" spans="1:7" x14ac:dyDescent="0.25">
      <c r="A41" s="17"/>
      <c r="B41" s="156"/>
      <c r="C41" s="13">
        <v>6</v>
      </c>
      <c r="D41" s="59" t="s">
        <v>37</v>
      </c>
      <c r="E41" s="68">
        <f t="shared" si="4"/>
        <v>0</v>
      </c>
      <c r="F41" s="79">
        <v>0.2</v>
      </c>
      <c r="G41" s="75">
        <f t="shared" si="5"/>
        <v>0</v>
      </c>
    </row>
    <row r="42" spans="1:7" ht="42" customHeight="1" x14ac:dyDescent="0.25">
      <c r="A42" s="17"/>
      <c r="B42" s="156"/>
      <c r="C42" s="150" t="s">
        <v>17</v>
      </c>
      <c r="D42" s="150"/>
      <c r="E42" s="150"/>
      <c r="F42" s="150"/>
      <c r="G42" s="74">
        <f>SUM(G36:G41)</f>
        <v>0</v>
      </c>
    </row>
    <row r="43" spans="1:7" x14ac:dyDescent="0.25">
      <c r="A43" s="17"/>
      <c r="B43" s="28"/>
      <c r="C43" s="17"/>
      <c r="D43" s="28"/>
      <c r="E43" s="76"/>
      <c r="F43" s="76"/>
      <c r="G43" s="77"/>
    </row>
    <row r="44" spans="1:7" ht="48.75" customHeight="1" x14ac:dyDescent="0.25">
      <c r="A44" s="17"/>
      <c r="B44" s="156" t="s">
        <v>118</v>
      </c>
      <c r="C44" s="41" t="s">
        <v>4</v>
      </c>
      <c r="D44" s="41" t="s">
        <v>12</v>
      </c>
      <c r="E44" s="41" t="s">
        <v>42</v>
      </c>
      <c r="F44" s="41" t="s">
        <v>1</v>
      </c>
      <c r="G44" s="42" t="s">
        <v>2</v>
      </c>
    </row>
    <row r="45" spans="1:7" x14ac:dyDescent="0.25">
      <c r="A45" s="17"/>
      <c r="B45" s="156"/>
      <c r="C45" s="8">
        <v>1</v>
      </c>
      <c r="D45" s="58" t="s">
        <v>50</v>
      </c>
      <c r="E45" s="58"/>
      <c r="F45" s="58"/>
      <c r="G45" s="33">
        <f>F45*E45</f>
        <v>0</v>
      </c>
    </row>
    <row r="46" spans="1:7" x14ac:dyDescent="0.25">
      <c r="A46" s="17"/>
      <c r="B46" s="156"/>
      <c r="C46" s="13">
        <v>2</v>
      </c>
      <c r="D46" s="59" t="s">
        <v>51</v>
      </c>
      <c r="E46" s="59"/>
      <c r="F46" s="59"/>
      <c r="G46" s="75">
        <f t="shared" ref="G46:G53" si="6">F46*E46</f>
        <v>0</v>
      </c>
    </row>
    <row r="47" spans="1:7" x14ac:dyDescent="0.25">
      <c r="A47" s="17"/>
      <c r="B47" s="156"/>
      <c r="C47" s="27">
        <v>3</v>
      </c>
      <c r="D47" s="58" t="s">
        <v>52</v>
      </c>
      <c r="E47" s="58"/>
      <c r="F47" s="58"/>
      <c r="G47" s="33">
        <f t="shared" si="6"/>
        <v>0</v>
      </c>
    </row>
    <row r="48" spans="1:7" x14ac:dyDescent="0.25">
      <c r="A48" s="17"/>
      <c r="B48" s="156"/>
      <c r="C48" s="13">
        <v>4</v>
      </c>
      <c r="D48" s="59" t="s">
        <v>54</v>
      </c>
      <c r="E48" s="59"/>
      <c r="F48" s="59"/>
      <c r="G48" s="75">
        <f t="shared" si="6"/>
        <v>0</v>
      </c>
    </row>
    <row r="49" spans="1:9" x14ac:dyDescent="0.25">
      <c r="A49" s="17"/>
      <c r="B49" s="156"/>
      <c r="C49" s="27">
        <v>5</v>
      </c>
      <c r="D49" s="58" t="s">
        <v>53</v>
      </c>
      <c r="E49" s="58"/>
      <c r="F49" s="58"/>
      <c r="G49" s="33">
        <f t="shared" si="6"/>
        <v>0</v>
      </c>
      <c r="H49" s="10"/>
      <c r="I49" s="10"/>
    </row>
    <row r="50" spans="1:9" x14ac:dyDescent="0.25">
      <c r="A50" s="17"/>
      <c r="B50" s="156"/>
      <c r="C50" s="13">
        <v>6</v>
      </c>
      <c r="D50" s="59" t="s">
        <v>121</v>
      </c>
      <c r="E50" s="59"/>
      <c r="F50" s="59"/>
      <c r="G50" s="75">
        <f t="shared" si="6"/>
        <v>0</v>
      </c>
      <c r="H50" s="10"/>
      <c r="I50" s="10"/>
    </row>
    <row r="51" spans="1:9" x14ac:dyDescent="0.25">
      <c r="A51" s="17"/>
      <c r="B51" s="156"/>
      <c r="C51" s="27">
        <v>7</v>
      </c>
      <c r="E51" s="58"/>
      <c r="F51" s="58"/>
      <c r="G51" s="33">
        <f t="shared" si="6"/>
        <v>0</v>
      </c>
      <c r="H51" s="12"/>
      <c r="I51" s="10"/>
    </row>
    <row r="52" spans="1:9" x14ac:dyDescent="0.25">
      <c r="A52" s="17"/>
      <c r="B52" s="156"/>
      <c r="C52" s="13">
        <v>8</v>
      </c>
      <c r="D52" s="59"/>
      <c r="E52" s="59"/>
      <c r="F52" s="59"/>
      <c r="G52" s="75">
        <f t="shared" si="6"/>
        <v>0</v>
      </c>
      <c r="H52" s="12"/>
      <c r="I52" s="10"/>
    </row>
    <row r="53" spans="1:9" x14ac:dyDescent="0.25">
      <c r="A53" s="17"/>
      <c r="B53" s="156"/>
      <c r="C53" s="27">
        <v>9</v>
      </c>
      <c r="D53" s="58"/>
      <c r="E53" s="58"/>
      <c r="F53" s="58"/>
      <c r="G53" s="33">
        <f t="shared" si="6"/>
        <v>0</v>
      </c>
      <c r="H53" s="12"/>
      <c r="I53" s="10"/>
    </row>
    <row r="54" spans="1:9" ht="40.5" customHeight="1" x14ac:dyDescent="0.25">
      <c r="A54" s="17"/>
      <c r="B54" s="156"/>
      <c r="C54" s="150" t="s">
        <v>17</v>
      </c>
      <c r="D54" s="150"/>
      <c r="E54" s="150"/>
      <c r="F54" s="150"/>
      <c r="G54" s="74">
        <f>SUM(G45:G53)</f>
        <v>0</v>
      </c>
      <c r="H54" s="29"/>
      <c r="I54" s="10"/>
    </row>
    <row r="55" spans="1:9" ht="41.25" customHeight="1" x14ac:dyDescent="0.25">
      <c r="H55" s="12"/>
      <c r="I55" s="10"/>
    </row>
    <row r="56" spans="1:9" ht="57.75" customHeight="1" x14ac:dyDescent="0.25">
      <c r="B56" s="158" t="s">
        <v>61</v>
      </c>
      <c r="C56" s="115" t="s">
        <v>4</v>
      </c>
      <c r="D56" s="116" t="s">
        <v>12</v>
      </c>
      <c r="E56" s="116" t="s">
        <v>2</v>
      </c>
      <c r="H56" s="12"/>
      <c r="I56" s="10"/>
    </row>
    <row r="57" spans="1:9" ht="36.75" customHeight="1" x14ac:dyDescent="0.25">
      <c r="B57" s="158"/>
      <c r="C57" s="117">
        <v>1</v>
      </c>
      <c r="D57" s="113" t="s">
        <v>57</v>
      </c>
      <c r="E57" s="82">
        <f>G13</f>
        <v>0</v>
      </c>
      <c r="H57" s="10"/>
      <c r="I57" s="10"/>
    </row>
    <row r="58" spans="1:9" ht="36.75" customHeight="1" x14ac:dyDescent="0.25">
      <c r="B58" s="158"/>
      <c r="C58" s="118">
        <v>2</v>
      </c>
      <c r="D58" s="114" t="s">
        <v>58</v>
      </c>
      <c r="E58" s="83">
        <f>G24</f>
        <v>0</v>
      </c>
    </row>
    <row r="59" spans="1:9" ht="36.75" customHeight="1" x14ac:dyDescent="0.25">
      <c r="B59" s="158"/>
      <c r="C59" s="117">
        <v>3</v>
      </c>
      <c r="D59" s="113" t="s">
        <v>55</v>
      </c>
      <c r="E59" s="82">
        <f>G33</f>
        <v>0</v>
      </c>
    </row>
    <row r="60" spans="1:9" ht="36.75" customHeight="1" x14ac:dyDescent="0.25">
      <c r="B60" s="158"/>
      <c r="C60" s="118">
        <v>4</v>
      </c>
      <c r="D60" s="114" t="s">
        <v>59</v>
      </c>
      <c r="E60" s="83">
        <f>G54</f>
        <v>0</v>
      </c>
    </row>
    <row r="61" spans="1:9" ht="36.75" customHeight="1" x14ac:dyDescent="0.25">
      <c r="B61" s="158"/>
      <c r="C61" s="117">
        <v>5</v>
      </c>
      <c r="D61" s="113" t="s">
        <v>40</v>
      </c>
      <c r="E61" s="82">
        <f>5*0.01*SUM(E57:E60)</f>
        <v>0</v>
      </c>
    </row>
    <row r="62" spans="1:9" ht="36.75" customHeight="1" x14ac:dyDescent="0.25">
      <c r="B62" s="158"/>
      <c r="C62" s="118">
        <v>6</v>
      </c>
      <c r="D62" s="114" t="s">
        <v>56</v>
      </c>
      <c r="E62" s="83">
        <f>G42</f>
        <v>0</v>
      </c>
    </row>
    <row r="63" spans="1:9" ht="36.75" customHeight="1" x14ac:dyDescent="0.25">
      <c r="B63" s="158"/>
      <c r="C63" s="157" t="s">
        <v>60</v>
      </c>
      <c r="D63" s="157"/>
      <c r="E63" s="84">
        <f>SUM(E57:E62)</f>
        <v>0</v>
      </c>
    </row>
  </sheetData>
  <sheetProtection algorithmName="SHA-512" hashValue="1L4qso1oXzjUCKYHqx9d3yNJAKk+EEMxagXMqkJ/1vngM1jjcCYZhOKWe7FDfcpur0VS4bjHJOUbFrrugWjD9w==" saltValue="G00kyH5bxqNiGyA7YjjxAQ==" spinCount="100000" sheet="1" objects="1" scenarios="1"/>
  <mergeCells count="14">
    <mergeCell ref="B26:B33"/>
    <mergeCell ref="C33:F33"/>
    <mergeCell ref="C63:D63"/>
    <mergeCell ref="B56:B63"/>
    <mergeCell ref="B35:B42"/>
    <mergeCell ref="C42:F42"/>
    <mergeCell ref="B44:B54"/>
    <mergeCell ref="C54:F54"/>
    <mergeCell ref="B2:B13"/>
    <mergeCell ref="C13:F13"/>
    <mergeCell ref="B15:B24"/>
    <mergeCell ref="C24:F24"/>
    <mergeCell ref="C23:G23"/>
    <mergeCell ref="G24:H24"/>
  </mergeCells>
  <dataValidations count="1">
    <dataValidation type="list" allowBlank="1" showInputMessage="1" showErrorMessage="1" sqref="I16">
      <formula1>$N$11:$N$12</formula1>
    </dataValidation>
  </dataValidations>
  <pageMargins left="0.7" right="0.7" top="0.75" bottom="0.75" header="0.3" footer="0.3"/>
  <pageSetup orientation="portrait" r:id="rId1"/>
  <ignoredErrors>
    <ignoredError sqref="H16:H23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224A9A"/>
  </sheetPr>
  <dimension ref="A2:G27"/>
  <sheetViews>
    <sheetView showGridLines="0" showRowColHeaders="0" rightToLeft="1" topLeftCell="A13" workbookViewId="0">
      <selection activeCell="F5" sqref="F5"/>
    </sheetView>
  </sheetViews>
  <sheetFormatPr defaultRowHeight="25.5" x14ac:dyDescent="0.25"/>
  <cols>
    <col min="1" max="1" width="9.140625" style="31"/>
    <col min="2" max="2" width="15.7109375" style="37" customWidth="1"/>
    <col min="3" max="3" width="12.140625" style="31" customWidth="1"/>
    <col min="4" max="4" width="25.42578125" style="31" customWidth="1"/>
    <col min="5" max="5" width="25.42578125" style="88" customWidth="1"/>
    <col min="6" max="6" width="16.7109375" style="88" customWidth="1"/>
    <col min="7" max="7" width="23.5703125" style="88" customWidth="1"/>
    <col min="8" max="10" width="9.140625" style="31"/>
    <col min="11" max="11" width="23.42578125" style="31" customWidth="1"/>
    <col min="12" max="12" width="34" style="31" customWidth="1"/>
    <col min="13" max="16384" width="9.140625" style="31"/>
  </cols>
  <sheetData>
    <row r="2" spans="1:7" ht="54" customHeight="1" x14ac:dyDescent="0.25">
      <c r="B2" s="159" t="s">
        <v>67</v>
      </c>
      <c r="C2" s="45" t="s">
        <v>4</v>
      </c>
      <c r="D2" s="45" t="s">
        <v>12</v>
      </c>
      <c r="E2" s="46" t="s">
        <v>2</v>
      </c>
      <c r="F2" s="46" t="s">
        <v>63</v>
      </c>
      <c r="G2" s="46" t="s">
        <v>85</v>
      </c>
    </row>
    <row r="3" spans="1:7" x14ac:dyDescent="0.25">
      <c r="B3" s="159"/>
      <c r="C3" s="32">
        <v>1</v>
      </c>
      <c r="D3" s="30" t="s">
        <v>57</v>
      </c>
      <c r="E3" s="33">
        <f>'هزینه‌های جاری'!G13</f>
        <v>0</v>
      </c>
      <c r="F3" s="85"/>
      <c r="G3" s="33">
        <f>E3*F3/12</f>
        <v>0</v>
      </c>
    </row>
    <row r="4" spans="1:7" x14ac:dyDescent="0.25">
      <c r="B4" s="159"/>
      <c r="C4" s="34">
        <v>2</v>
      </c>
      <c r="D4" s="35" t="s">
        <v>58</v>
      </c>
      <c r="E4" s="36">
        <f>'هزینه‌های جاری'!E58</f>
        <v>0</v>
      </c>
      <c r="F4" s="86"/>
      <c r="G4" s="36">
        <f>E4*F4/12</f>
        <v>0</v>
      </c>
    </row>
    <row r="5" spans="1:7" x14ac:dyDescent="0.25">
      <c r="B5" s="159"/>
      <c r="C5" s="32">
        <v>3</v>
      </c>
      <c r="D5" s="30" t="s">
        <v>59</v>
      </c>
      <c r="E5" s="33">
        <f>'هزینه‌های جاری'!E60</f>
        <v>0</v>
      </c>
      <c r="F5" s="85"/>
      <c r="G5" s="33">
        <f>E5*F5/12</f>
        <v>0</v>
      </c>
    </row>
    <row r="6" spans="1:7" x14ac:dyDescent="0.25">
      <c r="B6" s="159"/>
      <c r="C6" s="34">
        <v>4</v>
      </c>
      <c r="D6" s="35" t="s">
        <v>64</v>
      </c>
      <c r="E6" s="36">
        <f>'هزینه‌های جاری'!E62</f>
        <v>0</v>
      </c>
      <c r="F6" s="86"/>
      <c r="G6" s="36">
        <f t="shared" ref="G6" si="0">E6*F6/12</f>
        <v>0</v>
      </c>
    </row>
    <row r="7" spans="1:7" x14ac:dyDescent="0.25">
      <c r="B7" s="159"/>
      <c r="C7" s="32">
        <v>5</v>
      </c>
      <c r="D7" s="30" t="s">
        <v>65</v>
      </c>
      <c r="E7" s="33">
        <f>'هزینه‌های جاری'!E59</f>
        <v>0</v>
      </c>
      <c r="F7" s="85"/>
      <c r="G7" s="33">
        <f>E7*F7/12</f>
        <v>0</v>
      </c>
    </row>
    <row r="8" spans="1:7" ht="40.5" customHeight="1" x14ac:dyDescent="0.25">
      <c r="B8" s="159"/>
      <c r="C8" s="161" t="s">
        <v>66</v>
      </c>
      <c r="D8" s="162"/>
      <c r="E8" s="162"/>
      <c r="F8" s="163"/>
      <c r="G8" s="87">
        <f>SUM(G3:G7)</f>
        <v>0</v>
      </c>
    </row>
    <row r="10" spans="1:7" ht="39" customHeight="1" x14ac:dyDescent="0.25">
      <c r="B10" s="159" t="s">
        <v>69</v>
      </c>
      <c r="C10" s="45" t="s">
        <v>4</v>
      </c>
      <c r="D10" s="45" t="s">
        <v>12</v>
      </c>
      <c r="E10" s="46" t="s">
        <v>2</v>
      </c>
    </row>
    <row r="11" spans="1:7" x14ac:dyDescent="0.25">
      <c r="B11" s="159"/>
      <c r="C11" s="32">
        <v>1</v>
      </c>
      <c r="D11" s="30" t="s">
        <v>68</v>
      </c>
      <c r="E11" s="33">
        <f>'هزینه‌های ثابت'!E86</f>
        <v>0</v>
      </c>
    </row>
    <row r="12" spans="1:7" x14ac:dyDescent="0.25">
      <c r="B12" s="159"/>
      <c r="C12" s="32">
        <v>2</v>
      </c>
      <c r="D12" s="30" t="s">
        <v>67</v>
      </c>
      <c r="E12" s="33">
        <f>G8</f>
        <v>0</v>
      </c>
    </row>
    <row r="13" spans="1:7" ht="40.5" customHeight="1" x14ac:dyDescent="0.25">
      <c r="B13" s="159"/>
      <c r="C13" s="160" t="s">
        <v>70</v>
      </c>
      <c r="D13" s="160"/>
      <c r="E13" s="87">
        <f>SUM(E11:E12)</f>
        <v>0</v>
      </c>
    </row>
    <row r="15" spans="1:7" ht="58.5" x14ac:dyDescent="0.25">
      <c r="B15" s="159" t="s">
        <v>77</v>
      </c>
      <c r="C15" s="45" t="s">
        <v>4</v>
      </c>
      <c r="D15" s="45" t="s">
        <v>71</v>
      </c>
      <c r="E15" s="46" t="s">
        <v>72</v>
      </c>
      <c r="F15" s="46" t="s">
        <v>73</v>
      </c>
      <c r="G15" s="89"/>
    </row>
    <row r="16" spans="1:7" ht="29.25" x14ac:dyDescent="0.25">
      <c r="A16" s="48"/>
      <c r="B16" s="159"/>
      <c r="C16" s="32">
        <v>1</v>
      </c>
      <c r="D16" s="30" t="s">
        <v>74</v>
      </c>
      <c r="E16" s="85">
        <v>100</v>
      </c>
      <c r="F16" s="33">
        <f>E16*E13/100</f>
        <v>0</v>
      </c>
      <c r="G16" s="90"/>
    </row>
    <row r="17" spans="2:7" x14ac:dyDescent="0.25">
      <c r="B17" s="159"/>
      <c r="C17" s="32">
        <v>2</v>
      </c>
      <c r="D17" s="30" t="s">
        <v>75</v>
      </c>
      <c r="E17" s="33">
        <f>100-E16</f>
        <v>0</v>
      </c>
      <c r="F17" s="33">
        <f>E17*E13/100</f>
        <v>0</v>
      </c>
      <c r="G17" s="90"/>
    </row>
    <row r="18" spans="2:7" ht="42.75" customHeight="1" x14ac:dyDescent="0.25">
      <c r="B18" s="159"/>
      <c r="C18" s="160" t="s">
        <v>76</v>
      </c>
      <c r="D18" s="160"/>
      <c r="E18" s="160"/>
      <c r="F18" s="47"/>
      <c r="G18" s="89"/>
    </row>
    <row r="19" spans="2:7" x14ac:dyDescent="0.25">
      <c r="G19" s="91"/>
    </row>
    <row r="20" spans="2:7" ht="41.25" customHeight="1" x14ac:dyDescent="0.25">
      <c r="B20" s="159" t="s">
        <v>75</v>
      </c>
      <c r="C20" s="46" t="s">
        <v>4</v>
      </c>
      <c r="D20" s="45" t="s">
        <v>78</v>
      </c>
      <c r="E20" s="46" t="s">
        <v>79</v>
      </c>
      <c r="G20" s="91"/>
    </row>
    <row r="21" spans="2:7" x14ac:dyDescent="0.25">
      <c r="B21" s="159"/>
      <c r="C21" s="33">
        <v>1</v>
      </c>
      <c r="D21" s="30" t="s">
        <v>73</v>
      </c>
      <c r="E21" s="33">
        <f>F17</f>
        <v>0</v>
      </c>
    </row>
    <row r="22" spans="2:7" x14ac:dyDescent="0.25">
      <c r="B22" s="159"/>
      <c r="C22" s="36">
        <v>2</v>
      </c>
      <c r="D22" s="35" t="s">
        <v>80</v>
      </c>
      <c r="E22" s="92"/>
    </row>
    <row r="23" spans="2:7" x14ac:dyDescent="0.25">
      <c r="B23" s="159"/>
      <c r="C23" s="33">
        <v>3</v>
      </c>
      <c r="D23" s="30" t="s">
        <v>81</v>
      </c>
      <c r="E23" s="93"/>
    </row>
    <row r="24" spans="2:7" x14ac:dyDescent="0.25">
      <c r="B24" s="159"/>
      <c r="C24" s="36">
        <v>4</v>
      </c>
      <c r="D24" s="35" t="s">
        <v>82</v>
      </c>
      <c r="E24" s="92"/>
    </row>
    <row r="25" spans="2:7" x14ac:dyDescent="0.25">
      <c r="B25" s="159"/>
      <c r="C25" s="33">
        <v>5</v>
      </c>
      <c r="D25" s="30" t="s">
        <v>102</v>
      </c>
      <c r="E25" s="93"/>
    </row>
    <row r="26" spans="2:7" x14ac:dyDescent="0.25">
      <c r="B26" s="159"/>
      <c r="C26" s="36">
        <v>6</v>
      </c>
      <c r="D26" s="35" t="s">
        <v>83</v>
      </c>
      <c r="E26" s="92"/>
    </row>
    <row r="27" spans="2:7" x14ac:dyDescent="0.25">
      <c r="B27" s="159"/>
      <c r="C27" s="33">
        <v>7</v>
      </c>
      <c r="D27" s="30" t="s">
        <v>84</v>
      </c>
      <c r="E27" s="93"/>
    </row>
  </sheetData>
  <sheetProtection algorithmName="SHA-512" hashValue="0nIaOiH87eBf3hD0tI/bAcGPzms+jbZeS/nmg+LK7ULpEpIJfARr0Gkh1yT1v5Bbn8lImIEUxMfm7FbbAgcrSA==" saltValue="hE/K3L7W5PkuFi5TeHZhug==" spinCount="100000" sheet="1" objects="1" scenarios="1"/>
  <mergeCells count="7">
    <mergeCell ref="B15:B18"/>
    <mergeCell ref="C18:E18"/>
    <mergeCell ref="B2:B8"/>
    <mergeCell ref="B20:B27"/>
    <mergeCell ref="C8:F8"/>
    <mergeCell ref="B10:B13"/>
    <mergeCell ref="C13:D1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2550A7"/>
  </sheetPr>
  <dimension ref="B1:F8"/>
  <sheetViews>
    <sheetView showGridLines="0" showRowColHeaders="0" rightToLeft="1" zoomScaleNormal="100" workbookViewId="0">
      <selection activeCell="N21" sqref="N21"/>
    </sheetView>
  </sheetViews>
  <sheetFormatPr defaultRowHeight="25.5" x14ac:dyDescent="0.25"/>
  <cols>
    <col min="1" max="1" width="13.85546875" style="1" customWidth="1"/>
    <col min="2" max="2" width="6.140625" style="1" customWidth="1"/>
    <col min="3" max="3" width="32.5703125" style="1" customWidth="1"/>
    <col min="4" max="4" width="17.85546875" style="1" customWidth="1"/>
    <col min="5" max="5" width="22.42578125" style="94" customWidth="1"/>
    <col min="6" max="6" width="23.28515625" style="1" customWidth="1"/>
    <col min="7" max="16384" width="9.140625" style="1"/>
  </cols>
  <sheetData>
    <row r="1" spans="2:6" ht="33.75" customHeight="1" x14ac:dyDescent="0.25"/>
    <row r="2" spans="2:6" s="2" customFormat="1" ht="60" customHeight="1" x14ac:dyDescent="0.25">
      <c r="B2" s="102" t="s">
        <v>4</v>
      </c>
      <c r="C2" s="95" t="s">
        <v>86</v>
      </c>
      <c r="D2" s="95" t="s">
        <v>89</v>
      </c>
      <c r="E2" s="96" t="s">
        <v>87</v>
      </c>
      <c r="F2" s="96" t="s">
        <v>88</v>
      </c>
    </row>
    <row r="3" spans="2:6" x14ac:dyDescent="0.25">
      <c r="B3" s="97">
        <v>1</v>
      </c>
      <c r="C3" s="8"/>
      <c r="D3" s="8"/>
      <c r="E3" s="58"/>
      <c r="F3" s="22">
        <f>E3*D3</f>
        <v>0</v>
      </c>
    </row>
    <row r="4" spans="2:6" x14ac:dyDescent="0.25">
      <c r="B4" s="97">
        <v>2</v>
      </c>
      <c r="C4" s="99"/>
      <c r="D4" s="99"/>
      <c r="E4" s="100"/>
      <c r="F4" s="101">
        <f t="shared" ref="F4:F7" si="0">E4*D4</f>
        <v>0</v>
      </c>
    </row>
    <row r="5" spans="2:6" x14ac:dyDescent="0.25">
      <c r="B5" s="97">
        <v>3</v>
      </c>
      <c r="C5" s="27"/>
      <c r="D5" s="27"/>
      <c r="E5" s="58"/>
      <c r="F5" s="22">
        <f t="shared" si="0"/>
        <v>0</v>
      </c>
    </row>
    <row r="6" spans="2:6" x14ac:dyDescent="0.25">
      <c r="B6" s="97">
        <v>4</v>
      </c>
      <c r="C6" s="99"/>
      <c r="D6" s="99"/>
      <c r="E6" s="100"/>
      <c r="F6" s="101">
        <f t="shared" si="0"/>
        <v>0</v>
      </c>
    </row>
    <row r="7" spans="2:6" x14ac:dyDescent="0.25">
      <c r="B7" s="97">
        <v>5</v>
      </c>
      <c r="C7" s="8"/>
      <c r="D7" s="8"/>
      <c r="E7" s="58"/>
      <c r="F7" s="22">
        <f t="shared" si="0"/>
        <v>0</v>
      </c>
    </row>
    <row r="8" spans="2:6" ht="32.25" x14ac:dyDescent="0.25">
      <c r="B8" s="164" t="s">
        <v>17</v>
      </c>
      <c r="C8" s="164"/>
      <c r="D8" s="164"/>
      <c r="E8" s="164"/>
      <c r="F8" s="98">
        <f>SUM(F3:F7)</f>
        <v>0</v>
      </c>
    </row>
  </sheetData>
  <sheetProtection algorithmName="SHA-512" hashValue="U8/9cUrOc+AN18QvNfCWChaGOTPMcDaMBpOE1knQVWs4qcMwmvZ1q5RfnSklZKZpcreUJzBNC94dZqsD3/uDbg==" saltValue="enSPGbWWkjgv7gZktUp2zg==" spinCount="100000" sheet="1" objects="1" scenarios="1"/>
  <mergeCells count="1">
    <mergeCell ref="B8:E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2756B3"/>
  </sheetPr>
  <dimension ref="B2:F21"/>
  <sheetViews>
    <sheetView showGridLines="0" showRowColHeaders="0" rightToLeft="1" workbookViewId="0">
      <selection activeCell="D19" sqref="D19"/>
    </sheetView>
  </sheetViews>
  <sheetFormatPr defaultRowHeight="25.5" x14ac:dyDescent="0.8"/>
  <cols>
    <col min="1" max="1" width="17.28515625" style="20" customWidth="1"/>
    <col min="2" max="2" width="8.140625" style="20" customWidth="1"/>
    <col min="3" max="3" width="53.5703125" style="20" customWidth="1"/>
    <col min="4" max="4" width="22.140625" style="20" customWidth="1"/>
    <col min="5" max="5" width="4.7109375" style="20" customWidth="1"/>
    <col min="6" max="16384" width="9.140625" style="20"/>
  </cols>
  <sheetData>
    <row r="2" spans="2:4" s="1" customFormat="1" ht="32.25" customHeight="1" x14ac:dyDescent="0.25">
      <c r="B2" s="5" t="s">
        <v>4</v>
      </c>
      <c r="C2" s="5" t="s">
        <v>78</v>
      </c>
      <c r="D2" s="5" t="s">
        <v>88</v>
      </c>
    </row>
    <row r="3" spans="2:4" s="1" customFormat="1" ht="32.25" customHeight="1" x14ac:dyDescent="0.25">
      <c r="B3" s="165" t="s">
        <v>90</v>
      </c>
      <c r="C3" s="166"/>
      <c r="D3" s="167"/>
    </row>
    <row r="4" spans="2:4" s="1" customFormat="1" ht="32.25" customHeight="1" x14ac:dyDescent="0.25">
      <c r="B4" s="5">
        <v>1</v>
      </c>
      <c r="C4" s="4" t="s">
        <v>91</v>
      </c>
      <c r="D4" s="4">
        <f>'درآمد و میزان فروش'!F8</f>
        <v>0</v>
      </c>
    </row>
    <row r="5" spans="2:4" s="1" customFormat="1" ht="32.25" customHeight="1" x14ac:dyDescent="0.25">
      <c r="B5" s="165" t="s">
        <v>92</v>
      </c>
      <c r="C5" s="166"/>
      <c r="D5" s="167"/>
    </row>
    <row r="6" spans="2:4" s="1" customFormat="1" ht="32.25" customHeight="1" x14ac:dyDescent="0.25">
      <c r="B6" s="5">
        <v>2</v>
      </c>
      <c r="C6" s="4" t="s">
        <v>57</v>
      </c>
      <c r="D6" s="43">
        <f>'هزینه‌های جاری'!E57</f>
        <v>0</v>
      </c>
    </row>
    <row r="7" spans="2:4" s="1" customFormat="1" ht="32.25" customHeight="1" x14ac:dyDescent="0.25">
      <c r="B7" s="5">
        <v>3</v>
      </c>
      <c r="C7" s="4" t="s">
        <v>58</v>
      </c>
      <c r="D7" s="43">
        <f>'هزینه‌های جاری'!E58</f>
        <v>0</v>
      </c>
    </row>
    <row r="8" spans="2:4" s="1" customFormat="1" ht="32.25" customHeight="1" x14ac:dyDescent="0.25">
      <c r="B8" s="5">
        <v>4</v>
      </c>
      <c r="C8" s="4" t="s">
        <v>59</v>
      </c>
      <c r="D8" s="43">
        <f>'هزینه‌های جاری'!E60</f>
        <v>0</v>
      </c>
    </row>
    <row r="9" spans="2:4" s="1" customFormat="1" ht="32.25" customHeight="1" x14ac:dyDescent="0.25">
      <c r="B9" s="5">
        <v>5</v>
      </c>
      <c r="C9" s="4" t="s">
        <v>93</v>
      </c>
      <c r="D9" s="43">
        <f>SUM(D6:D8)</f>
        <v>0</v>
      </c>
    </row>
    <row r="10" spans="2:4" s="1" customFormat="1" ht="32.25" customHeight="1" x14ac:dyDescent="0.25">
      <c r="B10" s="5">
        <v>6</v>
      </c>
      <c r="C10" s="21" t="s">
        <v>94</v>
      </c>
      <c r="D10" s="49">
        <f>D4-D9</f>
        <v>0</v>
      </c>
    </row>
    <row r="11" spans="2:4" s="1" customFormat="1" ht="32.25" customHeight="1" x14ac:dyDescent="0.25">
      <c r="B11" s="165" t="s">
        <v>95</v>
      </c>
      <c r="C11" s="166"/>
      <c r="D11" s="167"/>
    </row>
    <row r="12" spans="2:4" s="1" customFormat="1" ht="32.25" customHeight="1" x14ac:dyDescent="0.25">
      <c r="B12" s="5">
        <v>7</v>
      </c>
      <c r="C12" s="4" t="s">
        <v>122</v>
      </c>
      <c r="D12" s="43">
        <f>0.02*D4</f>
        <v>0</v>
      </c>
    </row>
    <row r="13" spans="2:4" s="1" customFormat="1" ht="32.25" customHeight="1" x14ac:dyDescent="0.25">
      <c r="B13" s="5">
        <v>8</v>
      </c>
      <c r="C13" s="4" t="s">
        <v>64</v>
      </c>
      <c r="D13" s="43">
        <f>'هزینه‌های جاری'!E62</f>
        <v>0</v>
      </c>
    </row>
    <row r="14" spans="2:4" s="1" customFormat="1" ht="32.25" customHeight="1" x14ac:dyDescent="0.25">
      <c r="B14" s="5">
        <v>9</v>
      </c>
      <c r="C14" s="4" t="s">
        <v>65</v>
      </c>
      <c r="D14" s="43">
        <f>'هزینه‌های جاری'!E59</f>
        <v>0</v>
      </c>
    </row>
    <row r="15" spans="2:4" s="1" customFormat="1" ht="32.25" customHeight="1" x14ac:dyDescent="0.25">
      <c r="B15" s="5">
        <v>10</v>
      </c>
      <c r="C15" s="4" t="s">
        <v>96</v>
      </c>
      <c r="D15" s="43">
        <f>SUM(D12:D14)</f>
        <v>0</v>
      </c>
    </row>
    <row r="16" spans="2:4" s="1" customFormat="1" ht="32.25" customHeight="1" x14ac:dyDescent="0.25">
      <c r="B16" s="5">
        <v>11</v>
      </c>
      <c r="C16" s="21" t="s">
        <v>97</v>
      </c>
      <c r="D16" s="49">
        <f>D10-D15</f>
        <v>0</v>
      </c>
    </row>
    <row r="17" spans="2:6" s="1" customFormat="1" ht="32.25" customHeight="1" x14ac:dyDescent="0.25">
      <c r="B17" s="165" t="s">
        <v>101</v>
      </c>
      <c r="C17" s="166"/>
      <c r="D17" s="167"/>
    </row>
    <row r="18" spans="2:6" s="1" customFormat="1" ht="32.25" customHeight="1" x14ac:dyDescent="0.25">
      <c r="B18" s="5">
        <v>12</v>
      </c>
      <c r="C18" s="4" t="s">
        <v>98</v>
      </c>
      <c r="D18" s="43">
        <f>IFERROR('سرمایه‌گذاری طرح'!E25*'سرمایه‌گذاری طرح'!E24,"بدون تسهیلات")</f>
        <v>0</v>
      </c>
    </row>
    <row r="19" spans="2:6" s="1" customFormat="1" ht="32.25" customHeight="1" x14ac:dyDescent="0.25">
      <c r="B19" s="5">
        <v>13</v>
      </c>
      <c r="C19" s="4" t="s">
        <v>99</v>
      </c>
      <c r="D19" s="43">
        <f>IFERROR(D16-D18,D16)</f>
        <v>0</v>
      </c>
    </row>
    <row r="20" spans="2:6" s="1" customFormat="1" ht="32.25" customHeight="1" x14ac:dyDescent="0.25">
      <c r="B20" s="5">
        <v>14</v>
      </c>
      <c r="C20" s="4" t="s">
        <v>103</v>
      </c>
      <c r="D20" s="43">
        <f>IF(D19&gt;0,D19*E20/100,D19*E20/(-100))</f>
        <v>0</v>
      </c>
      <c r="E20" s="25">
        <v>25</v>
      </c>
      <c r="F20" s="3" t="s">
        <v>62</v>
      </c>
    </row>
    <row r="21" spans="2:6" s="1" customFormat="1" ht="32.25" customHeight="1" x14ac:dyDescent="0.25">
      <c r="B21" s="5">
        <v>15</v>
      </c>
      <c r="C21" s="21" t="s">
        <v>100</v>
      </c>
      <c r="D21" s="50">
        <f>D19-D20</f>
        <v>0</v>
      </c>
    </row>
  </sheetData>
  <sheetProtection algorithmName="SHA-512" hashValue="t+9xKjAjNMZbWocDkG9DmECYe4BcTv1noABjXhlP7m1n0nUCsTicKjsyQniedyl90/JIdh/GM9ZXUqxHY+hGPg==" saltValue="rSgdextogs5E1NS88Ph1JA==" spinCount="100000" sheet="1" objects="1" scenarios="1"/>
  <mergeCells count="4">
    <mergeCell ref="B3:D3"/>
    <mergeCell ref="B5:D5"/>
    <mergeCell ref="B11:D11"/>
    <mergeCell ref="B17:D1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2D64D1"/>
  </sheetPr>
  <dimension ref="B1:H16"/>
  <sheetViews>
    <sheetView showGridLines="0" showRowColHeaders="0" rightToLeft="1" topLeftCell="A7" zoomScaleNormal="130" workbookViewId="0">
      <selection activeCell="D16" sqref="D16:H16"/>
    </sheetView>
  </sheetViews>
  <sheetFormatPr defaultRowHeight="25.5" x14ac:dyDescent="0.25"/>
  <cols>
    <col min="1" max="1" width="6.85546875" style="1" customWidth="1"/>
    <col min="2" max="2" width="9.140625" style="1"/>
    <col min="3" max="3" width="36.42578125" style="1" customWidth="1"/>
    <col min="4" max="7" width="20.42578125" style="1" customWidth="1"/>
    <col min="8" max="8" width="24.5703125" style="1" customWidth="1"/>
    <col min="9" max="9" width="11.140625" style="1" customWidth="1"/>
    <col min="10" max="12" width="19.7109375" style="1" customWidth="1"/>
    <col min="13" max="13" width="22.7109375" style="1" customWidth="1"/>
    <col min="14" max="14" width="19.7109375" style="1" customWidth="1"/>
    <col min="15" max="16384" width="9.140625" style="1"/>
  </cols>
  <sheetData>
    <row r="1" spans="2:8" ht="17.25" customHeight="1" x14ac:dyDescent="0.25"/>
    <row r="2" spans="2:8" ht="39" customHeight="1" x14ac:dyDescent="0.25">
      <c r="B2" s="169" t="s">
        <v>111</v>
      </c>
      <c r="C2" s="168" t="s">
        <v>12</v>
      </c>
      <c r="D2" s="168" t="s">
        <v>104</v>
      </c>
      <c r="E2" s="168"/>
      <c r="F2" s="168" t="s">
        <v>105</v>
      </c>
      <c r="G2" s="168"/>
      <c r="H2" s="168" t="s">
        <v>2</v>
      </c>
    </row>
    <row r="3" spans="2:8" ht="39" customHeight="1" x14ac:dyDescent="0.25">
      <c r="B3" s="169"/>
      <c r="C3" s="168"/>
      <c r="D3" s="51" t="s">
        <v>110</v>
      </c>
      <c r="E3" s="51" t="s">
        <v>62</v>
      </c>
      <c r="F3" s="51" t="s">
        <v>110</v>
      </c>
      <c r="G3" s="51" t="s">
        <v>62</v>
      </c>
      <c r="H3" s="168"/>
    </row>
    <row r="4" spans="2:8" ht="39" customHeight="1" x14ac:dyDescent="0.25">
      <c r="B4" s="169"/>
      <c r="C4" s="52" t="s">
        <v>57</v>
      </c>
      <c r="D4" s="22">
        <f>H4*E4/100</f>
        <v>0</v>
      </c>
      <c r="E4" s="22">
        <v>100</v>
      </c>
      <c r="F4" s="22">
        <f>G4*H4/100</f>
        <v>0</v>
      </c>
      <c r="G4" s="22">
        <v>0</v>
      </c>
      <c r="H4" s="43">
        <f>'هزینه‌های جاری'!E57</f>
        <v>0</v>
      </c>
    </row>
    <row r="5" spans="2:8" ht="39" customHeight="1" x14ac:dyDescent="0.25">
      <c r="B5" s="169"/>
      <c r="C5" s="52" t="s">
        <v>58</v>
      </c>
      <c r="D5" s="21">
        <f t="shared" ref="D5:D11" si="0">H5*E5/100</f>
        <v>0</v>
      </c>
      <c r="E5" s="21">
        <v>30</v>
      </c>
      <c r="F5" s="21">
        <f t="shared" ref="F5:F11" si="1">G5*H5/100</f>
        <v>0</v>
      </c>
      <c r="G5" s="21">
        <v>70</v>
      </c>
      <c r="H5" s="44">
        <f>'هزینه‌های جاری'!E58</f>
        <v>0</v>
      </c>
    </row>
    <row r="6" spans="2:8" ht="39" customHeight="1" x14ac:dyDescent="0.25">
      <c r="B6" s="169"/>
      <c r="C6" s="52" t="s">
        <v>59</v>
      </c>
      <c r="D6" s="22">
        <f t="shared" si="0"/>
        <v>0</v>
      </c>
      <c r="E6" s="22">
        <v>80</v>
      </c>
      <c r="F6" s="22">
        <f t="shared" si="1"/>
        <v>0</v>
      </c>
      <c r="G6" s="22">
        <v>20</v>
      </c>
      <c r="H6" s="43">
        <f>'هزینه‌های جاری'!E60</f>
        <v>0</v>
      </c>
    </row>
    <row r="7" spans="2:8" ht="39" customHeight="1" x14ac:dyDescent="0.25">
      <c r="B7" s="169"/>
      <c r="C7" s="52" t="s">
        <v>56</v>
      </c>
      <c r="D7" s="21">
        <f t="shared" si="0"/>
        <v>0</v>
      </c>
      <c r="E7" s="21">
        <v>0</v>
      </c>
      <c r="F7" s="21">
        <f t="shared" si="1"/>
        <v>0</v>
      </c>
      <c r="G7" s="21">
        <v>100</v>
      </c>
      <c r="H7" s="44">
        <f>'هزینه‌های جاری'!E62</f>
        <v>0</v>
      </c>
    </row>
    <row r="8" spans="2:8" ht="39" customHeight="1" x14ac:dyDescent="0.25">
      <c r="B8" s="169"/>
      <c r="C8" s="52" t="s">
        <v>106</v>
      </c>
      <c r="D8" s="22">
        <f t="shared" si="0"/>
        <v>0</v>
      </c>
      <c r="E8" s="22">
        <v>80</v>
      </c>
      <c r="F8" s="22">
        <f t="shared" si="1"/>
        <v>0</v>
      </c>
      <c r="G8" s="22">
        <v>20</v>
      </c>
      <c r="H8" s="43">
        <f>'هزینه‌های جاری'!E59</f>
        <v>0</v>
      </c>
    </row>
    <row r="9" spans="2:8" ht="39" customHeight="1" x14ac:dyDescent="0.25">
      <c r="B9" s="169"/>
      <c r="C9" s="52" t="s">
        <v>107</v>
      </c>
      <c r="D9" s="21">
        <f t="shared" si="0"/>
        <v>0</v>
      </c>
      <c r="E9" s="21">
        <v>0</v>
      </c>
      <c r="F9" s="21">
        <f t="shared" si="1"/>
        <v>0</v>
      </c>
      <c r="G9" s="21">
        <v>100</v>
      </c>
      <c r="H9" s="44">
        <f>'صورت سود و زیان'!D12</f>
        <v>0</v>
      </c>
    </row>
    <row r="10" spans="2:8" ht="39" customHeight="1" x14ac:dyDescent="0.25">
      <c r="B10" s="169"/>
      <c r="C10" s="52" t="s">
        <v>108</v>
      </c>
      <c r="D10" s="22">
        <f t="shared" si="0"/>
        <v>0</v>
      </c>
      <c r="E10" s="22">
        <v>65</v>
      </c>
      <c r="F10" s="22">
        <f t="shared" si="1"/>
        <v>0</v>
      </c>
      <c r="G10" s="22">
        <v>35</v>
      </c>
      <c r="H10" s="43">
        <f>'هزینه‌های جاری'!E61</f>
        <v>0</v>
      </c>
    </row>
    <row r="11" spans="2:8" ht="39" customHeight="1" x14ac:dyDescent="0.25">
      <c r="B11" s="169"/>
      <c r="C11" s="52" t="s">
        <v>109</v>
      </c>
      <c r="D11" s="21">
        <f t="shared" si="0"/>
        <v>0</v>
      </c>
      <c r="E11" s="21">
        <v>0</v>
      </c>
      <c r="F11" s="21">
        <f t="shared" si="1"/>
        <v>0</v>
      </c>
      <c r="G11" s="21">
        <v>100</v>
      </c>
      <c r="H11" s="44">
        <f>'سرمایه‌گذاری طرح'!E24</f>
        <v>0</v>
      </c>
    </row>
    <row r="12" spans="2:8" ht="39" customHeight="1" x14ac:dyDescent="0.25">
      <c r="B12" s="169"/>
      <c r="C12" s="52" t="s">
        <v>17</v>
      </c>
      <c r="D12" s="171">
        <f>SUM(D4:D11)</f>
        <v>0</v>
      </c>
      <c r="E12" s="171"/>
      <c r="F12" s="171">
        <f>SUM(F4:F11)</f>
        <v>0</v>
      </c>
      <c r="G12" s="171"/>
      <c r="H12" s="171">
        <f>SUM(H4:H11)</f>
        <v>0</v>
      </c>
    </row>
    <row r="15" spans="2:8" ht="63.75" customHeight="1" x14ac:dyDescent="0.25">
      <c r="D15" s="53" t="s">
        <v>112</v>
      </c>
      <c r="E15" s="54" t="s">
        <v>113</v>
      </c>
      <c r="F15" s="54" t="s">
        <v>114</v>
      </c>
      <c r="G15" s="54" t="s">
        <v>115</v>
      </c>
      <c r="H15" s="54" t="s">
        <v>116</v>
      </c>
    </row>
    <row r="16" spans="2:8" ht="42" customHeight="1" x14ac:dyDescent="0.25">
      <c r="D16" s="172">
        <f>'صورت سود و زیان'!D21</f>
        <v>0</v>
      </c>
      <c r="E16" s="172" t="str">
        <f>IFERROR(D16/'سرمایه‌گذاری طرح'!E13,"")</f>
        <v/>
      </c>
      <c r="F16" s="172" t="str">
        <f>IFERROR(1/E16,"")</f>
        <v/>
      </c>
      <c r="G16" s="172" t="str">
        <f>IFERROR(F12/('درآمد و میزان فروش'!F8-D12),"")</f>
        <v/>
      </c>
      <c r="H16" s="172" t="str">
        <f>IFERROR(G16*'درآمد و میزان فروش'!F8,"")</f>
        <v/>
      </c>
    </row>
  </sheetData>
  <sheetProtection algorithmName="SHA-512" hashValue="4DeN1LorHAyYOIetetolgVA5eHIkGGRqu5tFRQX1wahns3bOdzOsNLvmr8ZGWVVHIFGbGe5mZarFI5NAcUhmxw==" saltValue="6/HWoKTtSWxLnYlUnbuAyA==" spinCount="100000" sheet="1" objects="1" scenarios="1"/>
  <mergeCells count="5">
    <mergeCell ref="C2:C3"/>
    <mergeCell ref="D2:E2"/>
    <mergeCell ref="F2:G2"/>
    <mergeCell ref="H2:H3"/>
    <mergeCell ref="B2:B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خانه</vt:lpstr>
      <vt:lpstr>مشخصات</vt:lpstr>
      <vt:lpstr>هزینه‌های ثابت</vt:lpstr>
      <vt:lpstr>هزینه‌های جاری</vt:lpstr>
      <vt:lpstr>سرمایه‌گذاری طرح</vt:lpstr>
      <vt:lpstr>درآمد و میزان فروش</vt:lpstr>
      <vt:lpstr>صورت سود و زیان</vt:lpstr>
      <vt:lpstr>شاخص‌های سودآوری و عملکردی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2022-06-08T09:48:39Z</dcterms:modified>
</cp:coreProperties>
</file>